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730" windowHeight="1176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'BoQ1'!$A$1:$BC$33</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<sst xmlns="http://schemas.openxmlformats.org/spreadsheetml/2006/main" count="240" uniqueCount="75">
  <si>
    <t>Sl.
No.</t>
  </si>
  <si>
    <t>Item Code / Make</t>
  </si>
  <si>
    <t>Please Enable Macros to View BoQ information</t>
  </si>
  <si>
    <t>BoQ_Ver3.0</t>
  </si>
  <si>
    <t>Normal</t>
  </si>
  <si>
    <t>INR Only</t>
  </si>
  <si>
    <t>INR</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</si>
  <si>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</si>
  <si>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</si>
  <si>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</si>
  <si>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</si>
  <si>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</si>
  <si>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</si>
  <si>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</si>
  <si>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</si>
  <si>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</si>
  <si>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</si>
  <si>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</si>
  <si>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</si>
  <si>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</si>
  <si>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</si>
  <si>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</si>
  <si>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</si>
  <si>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</si>
  <si>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</si>
  <si>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</si>
  <si>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</si>
  <si>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</si>
  <si>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</si>
  <si>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</si>
  <si>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</si>
  <si>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</si>
  <si>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</si>
  <si>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Nos</t>
  </si>
  <si>
    <t>Excess(+)</t>
  </si>
  <si>
    <t>Supplying, Conveying and fixing spls. Including eart</t>
  </si>
  <si>
    <t>Construction of chamber for 100mm sluice plates</t>
  </si>
  <si>
    <t>item2</t>
  </si>
  <si>
    <t>item3</t>
  </si>
  <si>
    <t>item5</t>
  </si>
  <si>
    <t>Total in Figures</t>
  </si>
  <si>
    <t>Percentage</t>
  </si>
  <si>
    <t>Full Conversion</t>
  </si>
  <si>
    <t>Quoted Rate in Words</t>
  </si>
  <si>
    <t>Quoted Rate in Figures</t>
  </si>
  <si>
    <t>IOCL</t>
  </si>
  <si>
    <t>Select, At Par, Excess (+), Less (-)</t>
  </si>
  <si>
    <t>Name of the Bidder/ Bidding Firm / Company :</t>
  </si>
  <si>
    <r>
      <t xml:space="preserve">Estimated Rate in
</t>
    </r>
    <r>
      <rPr>
        <b/>
        <sz val="11"/>
        <color indexed="10"/>
        <rFont val="Arial"/>
        <family val="2"/>
      </rPr>
      <t>Rs.      P</t>
    </r>
  </si>
  <si>
    <r>
      <t xml:space="preserve">TOTAL AMOUNT  Without GST in
</t>
    </r>
    <r>
      <rPr>
        <b/>
        <sz val="11"/>
        <color indexed="10"/>
        <rFont val="Arial"/>
        <family val="2"/>
      </rPr>
      <t>Rs.      P</t>
    </r>
  </si>
  <si>
    <t>Sqm</t>
  </si>
  <si>
    <t>Cum</t>
  </si>
  <si>
    <t>Tender Inviting Authority:  MANAGING DIRECTOR, OCCL</t>
  </si>
  <si>
    <t>Earth work in slushy soil (in water upto 0.60m depth requiring the aid of pan and vessels) within all leads and lifts including removal of debris all lead and lifts, incidental charges, labour cess etc complete as per the direction of Engineer-in-charge.</t>
  </si>
  <si>
    <t xml:space="preserve">Cement concrete M15 with 40 mm size down graded hard granite chips of approved quality free from skin and weathered surface and foreign materials , mixed in concrete mixer including cost, conveyance, royalty and taxes of all materials &amp; machineries to the work site with all leads, lifts and delifts upto any height using cranes or any other hoisting device for hoisting and placement in position to proper grade and profile including vibrating by mechanical means for proper consolidation and curing for 21 days with dewatering and cleaning old surface as per specification before laying fresh concrete, labour cess  etc. complete including mobilisation &amp; demobilisation of men, materials and machineries etc. and providing illumination, if required,  including clearance of slush and muck after rainy season etc. with all incidental charges as directed by the Engineer-in-charge. </t>
  </si>
  <si>
    <t>Cement concrete M20 with 40 mm size down graded hard granite chips of approved quality free from skin and weathered surface and foreign materials , mixed in concrete mixer including cost, conveyance, royalty and taxes of all materials &amp; machineries to the work site with all leads, lifts and delifts upto any height using cranes or any other hoisting device for hoisting and placement in position to proper grade and profile including vibrating by mechanical means for proper consolidation and curing for 21 days with dewatering and cleaning old surface as per specification before laying fresh concrete, labour cess  etc. complete including mobilisation &amp; demobilisation of men, materials and machineries etc. and providing illumination, if required,  including clearance of slush and muck after rainy season etc. with all incidental charges as directed by the Engineer-in-charge.</t>
  </si>
  <si>
    <t>Cement concrete M30 with 20 mm size down graded hard granite chips of approved quality free from skin and weathered surface and foreign materials , mixed in concrete mixer including cost, conveyance, royalty and taxes of all materials &amp; machineries to the work site with all leads, lifts and delifts upto any height using cranes or any other hoisting device for hoisting and placement in position to proper grade and profile including vibrating by mechanical means for proper consolidation and curing for 21 days with dewatering and cleaning old surface as per specification before laying fresh concrete, labour cess  etc. complete including mobilisation &amp; demobilisation of men, materials and machineries etc. and providing illumination, if required,  including clearance of slush and muck after rainy season etc. with all incidental charges as directed by the Engineer-in-charge.</t>
  </si>
  <si>
    <t>Providing form work for concrete with F-1 finish for up-stream face of Dam, spillway, glacis of barrages,  unexposed surface of foundation, block joints etc. with steel shutters rigidly fixed and removal of forms and making good to the surfaces where necessary complete with all labour, materials and T &amp; P, labour cess etc. complete as directed by the Engineer in charge.</t>
  </si>
  <si>
    <t>Supply of steel and straigtening, cutting, bending, binding, and tying the grill and placing in position for febrication fixing of reinforcement including laping when ever necessary with cost of binding wire with all leads and lifts from bending yards to placement spot including, cost, conveyance, and taxes of HYSD tor bar  of SAIL brand, with all accesories materials and machinery, incidental charges, labour cess etc  complete as per drawing and technical specification and as directed by the Engineer in charge.</t>
  </si>
  <si>
    <t>Rough Stone dry packing in approns and revetments with Hard granite stone of 30 cm and above sizes including loading, unloading, cost, conveyance, royality, labour cess and all other taxes with all leads, lifts, rock of regular approve size and filling into the interstices with wedge stone as per approved design, drawing, specification in design slope  in approns and revetment as directed by the Engineer in charge including cost of quality control test , hire charges of all machineries, cost of all materials, T&amp;P, Labour and supervision charges etc complete.</t>
  </si>
  <si>
    <t>Rough Stone dry packing in approns and revetments with Hard granite stone of 30 cm and above sizes including loading, unloading, cost, conveyance, royality, labour cess and all other taxes with all leads, lifts, rock of regular approve size and filling into the interstices with wedge stone as per approved design, drawing, specification in design slope  in approns and revetment as directed by the Engineer in charge including cost of quality control test , hire charges of all machineries, cost of all materials, T&amp;P, Labour and supervision charges etc complete. (Below Ground Level)</t>
  </si>
  <si>
    <t xml:space="preserve">Earthwork in suitable type of soil in borrow area, loading into transport vehicle manually or mechanically and transportation of earth by mechanical means, unloading the same over the approved surface of embankment in proper profiles with all leads, lifts &amp; delifts including rough dressing and breaking the clods to maximum 5cm to 7cm size including removal of roots, bushes, other deleterious materials from transported earth with all cost, carriage, royalty, labour cess and laying in layers not exceeding 22.5cm in depth including compaction by Sheep foot roller / Vibratory roller in OMC condition with hire &amp; running charges of all machineries with all labour, T &amp; P required for the work etc. complete in all respect as per specification and direction of the Engineer-in-Charge. </t>
  </si>
  <si>
    <t>Labour for spreading metal for Patch or Pot hole repairs and consolidation with P.R.R or rammers, Crusher screening, gravelling and sand binding, etc. complete including cost and conveyance of metal, crusher screening moorum, sand and all other materials including labour cess, royalty taxes etc complete as per direction of Engineer-in-Charge.</t>
  </si>
  <si>
    <t>Cleaning the existing granular base surface including removal of binding materials and other foreign material with brushes and small picks, sweeping with  brooms and finally dusting with old gunny bags to receive bituminous including labour cess etc. complete as per direction of Engineer-in-Charge.</t>
  </si>
  <si>
    <t>Labour for laying 20mm thick pre mix carpet using  0.27 cum of 13.2mm to 5.6 mm size chips and  14.60 Kg penetration grade of bitumen per 10 sqm including hand packing to proper camber and consolidation with PRR including Hire and running charge of PRR, hot mix plant, bitumen boiler and all other T &amp; P articles,  cost and conveyance of bitumen, chips and all other materials including royalty, labour cess etc complete as per specification and as directed by the Engineer in charge.</t>
  </si>
  <si>
    <t>Labour for laying 6mm thick precoated seal coat type-B using  0.06 cum of 6.7 mm size chips as per sieve analysis and  6.80 Kg of bitumen per 10 sqm and consolidation with PRR including Hire and running charge of PRR, hot mix plant, bitumen boiler and all other T &amp; P articles, cost and conveyance of bitumen, chips and all other materials including royalty, labour cess etc complete as directed by the Engineer in charge.</t>
  </si>
  <si>
    <t>Labour for binding road surface with sand 6mm thick including cost, conveyance and royalty of sand, labour cess etc. complete as per direction of Engineer-in-Charge.</t>
  </si>
  <si>
    <t>Supplying, Errecting,Framing,Positioning of mechanically woven double twisted hexagonal shape Zinc coated matting for gablone using 2.7mm dia mesh wire and 10cmx12cm pore size with galvansing upto 275 gsm to be filled with boulders stone weighting approxmately 30kg each duly hand packed using smaller stones to form gabions of size 3.00mx2.50mx1.00m stitching with 10Swg lacing wire with cost of all materials, labour cess etc. complete as directed by the Engineering-in-Charge. Inclusive of all labour,leads, lifts, loading, unloading all taxes. Tools and plants but excluding cost of stone and labour for packing.</t>
  </si>
  <si>
    <t>Qntl</t>
  </si>
  <si>
    <t>Name of Work: "River Training work and River Bed Protection at Odastala High Level Bridge site of Ret Irrigation Project".</t>
  </si>
  <si>
    <t xml:space="preserve">Excavation of foundation in all kinds of soil including moorum,stoney earth,gravel etc.  excepting all kinds of rock &amp; boulders exceeding 0.014cum in volume including rough dressing and dumping the excavated materials away from the work site manually with all leads and lifts, incidental charges, labour cess etc complete as per the direction of             Engineer-in-charge. </t>
  </si>
  <si>
    <t>Excavation of foundation in laterite rock or any hard rock (other than granite or disintigrated rock) removed by chiselling including dressing and levelling the bed not exceeding 1.50m in depth, transporting and depositing the excavated materilas away from work site with all leads &amp; lifts by mechanical means with all incidental charges, labour cess etc. complete  as per direction of Engineer-in-Charge.</t>
  </si>
  <si>
    <t>Grouting approns and revetments 23cm deep with cement concrete (1:4:8) with 2.50cm crusher broken hard granite metal including cost of all materials, labour, conveyance, royalty, labour cess and all other taxes with all leads and lifts including all incidental charges etc. complete as per direction of           Engineer-in-Charge.</t>
  </si>
  <si>
    <t>Select</t>
  </si>
  <si>
    <t>Contract No:  OCCL-RIP/02/2020-21</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</si>
</sst>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
    <numFmt numFmtId="178" formatCode="0.0000000"/>
    <numFmt numFmtId="179" formatCode="0.000000"/>
  </numFmts>
  <fonts count="72">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sz val="10"/>
      <color indexed="8"/>
      <name val="Courier New"/>
      <family val="3"/>
    </font>
    <font>
      <b/>
      <sz val="14"/>
      <color indexed="57"/>
      <name val="Arial"/>
      <family val="2"/>
    </font>
    <font>
      <b/>
      <sz val="12"/>
      <color indexed="16"/>
      <name val="Arial"/>
      <family val="2"/>
    </font>
    <font>
      <b/>
      <sz val="11"/>
      <color indexed="16"/>
      <name val="Arial"/>
      <family val="2"/>
    </font>
    <font>
      <b/>
      <sz val="11"/>
      <color indexed="18"/>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sz val="10"/>
      <color rgb="FF000000"/>
      <name val="Courier New"/>
      <family val="3"/>
    </font>
    <font>
      <b/>
      <sz val="14"/>
      <color theme="6" tint="-0.4999699890613556"/>
      <name val="Arial"/>
      <family val="2"/>
    </font>
    <font>
      <b/>
      <sz val="12"/>
      <color rgb="FF800000"/>
      <name val="Arial"/>
      <family val="2"/>
    </font>
    <font>
      <b/>
      <sz val="11"/>
      <color rgb="FF800000"/>
      <name val="Arial"/>
      <family val="2"/>
    </font>
    <font>
      <b/>
      <sz val="11"/>
      <color rgb="FF000066"/>
      <name val="Arial"/>
      <family val="2"/>
    </font>
    <font>
      <b/>
      <u val="single"/>
      <sz val="16"/>
      <color rgb="FFFF0000"/>
      <name val="Arial"/>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top style="thin"/>
      <bottom/>
    </border>
    <border>
      <left style="thin"/>
      <right/>
      <top style="thin"/>
      <bottom style="thin"/>
    </border>
    <border>
      <left>
        <color indexed="63"/>
      </left>
      <right>
        <color indexed="63"/>
      </right>
      <top style="thin"/>
      <bottom>
        <color indexed="63"/>
      </bottom>
    </border>
    <border>
      <left/>
      <right/>
      <top style="thin"/>
      <bottom style="thin"/>
    </border>
    <border>
      <left style="thin"/>
      <right style="medium"/>
      <top style="thin"/>
      <bottom style="thin"/>
    </border>
    <border>
      <left/>
      <right style="thin"/>
      <top style="thin"/>
      <bottom style="thin"/>
    </border>
    <border>
      <left>
        <color indexed="63"/>
      </left>
      <right style="thin"/>
      <top style="thin"/>
      <bottom>
        <color indexed="63"/>
      </bottom>
    </border>
    <border>
      <left style="thin"/>
      <right style="thin"/>
      <top>
        <color indexed="63"/>
      </top>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8" fillId="0" borderId="0" applyNumberFormat="0" applyFill="0" applyBorder="0" applyAlignment="0" applyProtection="0"/>
    <xf numFmtId="0" fontId="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7"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6"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78">
    <xf numFmtId="0" fontId="0" fillId="0" borderId="0" xfId="0" applyFont="1" applyAlignment="1">
      <alignment/>
    </xf>
    <xf numFmtId="0" fontId="3" fillId="0" borderId="0" xfId="57" applyNumberFormat="1" applyFont="1" applyFill="1" applyBorder="1" applyAlignment="1">
      <alignment vertical="center"/>
      <protection/>
    </xf>
    <xf numFmtId="0" fontId="60" fillId="0" borderId="0" xfId="57" applyNumberFormat="1" applyFont="1" applyFill="1" applyBorder="1" applyAlignment="1" applyProtection="1">
      <alignment vertical="center"/>
      <protection locked="0"/>
    </xf>
    <xf numFmtId="0" fontId="60"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1"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0"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0"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0"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0" xfId="57" applyNumberFormat="1" applyFont="1" applyFill="1" applyAlignment="1">
      <alignment vertical="top"/>
      <protection/>
    </xf>
    <xf numFmtId="0" fontId="60" fillId="0" borderId="0" xfId="57" applyNumberFormat="1" applyFont="1" applyFill="1" applyAlignment="1">
      <alignment vertical="top"/>
      <protection/>
    </xf>
    <xf numFmtId="0" fontId="2" fillId="0" borderId="11" xfId="57" applyNumberFormat="1" applyFont="1" applyFill="1" applyBorder="1" applyAlignment="1" applyProtection="1">
      <alignment horizontal="right" vertical="top"/>
      <protection locked="0"/>
    </xf>
    <xf numFmtId="0" fontId="62" fillId="0" borderId="12"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0" fillId="0" borderId="0" xfId="57" applyNumberFormat="1" applyFont="1" applyFill="1" applyAlignment="1" applyProtection="1">
      <alignment vertical="top"/>
      <protection/>
    </xf>
    <xf numFmtId="0" fontId="0" fillId="0" borderId="0" xfId="57" applyNumberFormat="1" applyFill="1">
      <alignment/>
      <protection/>
    </xf>
    <xf numFmtId="0" fontId="63" fillId="0" borderId="0" xfId="57" applyNumberFormat="1" applyFont="1" applyFill="1">
      <alignment/>
      <protection/>
    </xf>
    <xf numFmtId="0" fontId="64" fillId="0" borderId="0" xfId="59" applyNumberFormat="1" applyFont="1" applyFill="1" applyBorder="1" applyAlignment="1" applyProtection="1">
      <alignment horizontal="center" vertical="center"/>
      <protection/>
    </xf>
    <xf numFmtId="0" fontId="2" fillId="0" borderId="13" xfId="59" applyNumberFormat="1" applyFont="1" applyFill="1" applyBorder="1" applyAlignment="1" applyProtection="1">
      <alignment horizontal="left" vertical="top" wrapText="1"/>
      <protection/>
    </xf>
    <xf numFmtId="0" fontId="3" fillId="0" borderId="11" xfId="59" applyNumberFormat="1" applyFont="1" applyFill="1" applyBorder="1" applyAlignment="1">
      <alignment horizontal="center" vertical="top"/>
      <protection/>
    </xf>
    <xf numFmtId="0" fontId="65" fillId="0" borderId="11" xfId="59" applyNumberFormat="1" applyFont="1" applyFill="1" applyBorder="1" applyAlignment="1">
      <alignment horizontal="left" wrapText="1" readingOrder="1"/>
      <protection/>
    </xf>
    <xf numFmtId="0" fontId="3" fillId="0" borderId="11" xfId="59" applyNumberFormat="1" applyFont="1" applyFill="1" applyBorder="1" applyAlignment="1">
      <alignment vertical="top"/>
      <protection/>
    </xf>
    <xf numFmtId="0" fontId="2" fillId="0" borderId="11" xfId="57" applyNumberFormat="1" applyFont="1" applyFill="1" applyBorder="1" applyAlignment="1" applyProtection="1">
      <alignment horizontal="center" vertical="top" wrapText="1"/>
      <protection locked="0"/>
    </xf>
    <xf numFmtId="0" fontId="3" fillId="0" borderId="11" xfId="59" applyNumberFormat="1" applyFont="1" applyFill="1" applyBorder="1" applyAlignment="1">
      <alignment vertical="top" wrapText="1"/>
      <protection/>
    </xf>
    <xf numFmtId="0" fontId="2" fillId="0" borderId="10" xfId="57" applyNumberFormat="1" applyFont="1" applyFill="1" applyBorder="1" applyAlignment="1" applyProtection="1">
      <alignment horizontal="center" vertical="top" wrapText="1"/>
      <protection locked="0"/>
    </xf>
    <xf numFmtId="0" fontId="2" fillId="0" borderId="11" xfId="59" applyNumberFormat="1" applyFont="1" applyFill="1" applyBorder="1" applyAlignment="1">
      <alignment horizontal="left" vertical="top"/>
      <protection/>
    </xf>
    <xf numFmtId="0" fontId="2" fillId="0" borderId="13" xfId="59" applyNumberFormat="1" applyFont="1" applyFill="1" applyBorder="1" applyAlignment="1">
      <alignment horizontal="left" vertical="top"/>
      <protection/>
    </xf>
    <xf numFmtId="0" fontId="3" fillId="0" borderId="12" xfId="59" applyNumberFormat="1" applyFont="1" applyFill="1" applyBorder="1" applyAlignment="1">
      <alignment vertical="top"/>
      <protection/>
    </xf>
    <xf numFmtId="0" fontId="3" fillId="0" borderId="14" xfId="59" applyNumberFormat="1" applyFont="1" applyFill="1" applyBorder="1" applyAlignment="1">
      <alignment vertical="top"/>
      <protection/>
    </xf>
    <xf numFmtId="0" fontId="6" fillId="0" borderId="15" xfId="59" applyNumberFormat="1" applyFont="1" applyFill="1" applyBorder="1" applyAlignment="1">
      <alignment vertical="top"/>
      <protection/>
    </xf>
    <xf numFmtId="0" fontId="3" fillId="0" borderId="15" xfId="59" applyNumberFormat="1" applyFont="1" applyFill="1" applyBorder="1" applyAlignment="1">
      <alignment vertical="top"/>
      <protection/>
    </xf>
    <xf numFmtId="0" fontId="2" fillId="0" borderId="15"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62"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11" fillId="0" borderId="0" xfId="59" applyNumberFormat="1" applyFill="1">
      <alignment/>
      <protection/>
    </xf>
    <xf numFmtId="174" fontId="3" fillId="0" borderId="11" xfId="59" applyNumberFormat="1" applyFont="1" applyFill="1" applyBorder="1" applyAlignment="1">
      <alignment vertical="top"/>
      <protection/>
    </xf>
    <xf numFmtId="174" fontId="66" fillId="0" borderId="11" xfId="59" applyNumberFormat="1" applyFont="1" applyFill="1" applyBorder="1" applyAlignment="1">
      <alignment vertical="top"/>
      <protection/>
    </xf>
    <xf numFmtId="174" fontId="2" fillId="0" borderId="16" xfId="58" applyNumberFormat="1" applyFont="1" applyFill="1" applyBorder="1" applyAlignment="1">
      <alignment horizontal="right" vertical="top"/>
      <protection/>
    </xf>
    <xf numFmtId="174" fontId="6" fillId="0" borderId="17" xfId="59" applyNumberFormat="1" applyFont="1" applyFill="1" applyBorder="1" applyAlignment="1">
      <alignment vertical="top"/>
      <protection/>
    </xf>
    <xf numFmtId="174" fontId="6" fillId="0" borderId="18" xfId="59" applyNumberFormat="1" applyFont="1" applyFill="1" applyBorder="1" applyAlignment="1">
      <alignment horizontal="right" vertical="top"/>
      <protection/>
    </xf>
    <xf numFmtId="174" fontId="2" fillId="33" borderId="19" xfId="57" applyNumberFormat="1" applyFont="1" applyFill="1" applyBorder="1" applyAlignment="1" applyProtection="1">
      <alignment horizontal="right" vertical="top"/>
      <protection locked="0"/>
    </xf>
    <xf numFmtId="174" fontId="2" fillId="33" borderId="11" xfId="57" applyNumberFormat="1" applyFont="1" applyFill="1" applyBorder="1" applyAlignment="1" applyProtection="1">
      <alignment horizontal="right" vertical="top"/>
      <protection locked="0"/>
    </xf>
    <xf numFmtId="0" fontId="67" fillId="33" borderId="10" xfId="59" applyNumberFormat="1" applyFont="1" applyFill="1" applyBorder="1" applyAlignment="1" applyProtection="1">
      <alignment vertical="center" wrapText="1"/>
      <protection locked="0"/>
    </xf>
    <xf numFmtId="177" fontId="68" fillId="33" borderId="10" xfId="64" applyNumberFormat="1" applyFont="1" applyFill="1" applyBorder="1" applyAlignment="1" applyProtection="1">
      <alignment horizontal="center" vertical="center"/>
      <protection locked="0"/>
    </xf>
    <xf numFmtId="0" fontId="2" fillId="33" borderId="13" xfId="59" applyNumberFormat="1" applyFont="1" applyFill="1" applyBorder="1" applyAlignment="1" applyProtection="1">
      <alignment horizontal="left" vertical="top"/>
      <protection locked="0"/>
    </xf>
    <xf numFmtId="0" fontId="2" fillId="0" borderId="15" xfId="59" applyNumberFormat="1" applyFont="1" applyFill="1" applyBorder="1" applyAlignment="1" applyProtection="1">
      <alignment horizontal="left" vertical="top"/>
      <protection locked="0"/>
    </xf>
    <xf numFmtId="0" fontId="2" fillId="0" borderId="17" xfId="59" applyNumberFormat="1" applyFont="1" applyFill="1" applyBorder="1" applyAlignment="1" applyProtection="1">
      <alignment horizontal="left" vertical="top"/>
      <protection locked="0"/>
    </xf>
    <xf numFmtId="2" fontId="2" fillId="0" borderId="16" xfId="59"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0" fontId="3" fillId="0" borderId="11" xfId="59" applyNumberFormat="1" applyFont="1" applyFill="1" applyBorder="1" applyAlignment="1">
      <alignment horizontal="justify" vertical="top" wrapText="1"/>
      <protection/>
    </xf>
    <xf numFmtId="0" fontId="3" fillId="0" borderId="11" xfId="57" applyNumberFormat="1" applyFont="1" applyFill="1" applyBorder="1" applyAlignment="1">
      <alignment horizontal="center" vertical="top"/>
      <protection/>
    </xf>
    <xf numFmtId="0" fontId="2" fillId="0" borderId="10" xfId="57" applyNumberFormat="1" applyFont="1" applyFill="1" applyBorder="1" applyAlignment="1">
      <alignment horizontal="center" vertical="center" wrapText="1"/>
      <protection/>
    </xf>
    <xf numFmtId="0" fontId="2" fillId="0" borderId="12" xfId="59" applyNumberFormat="1" applyFont="1" applyFill="1" applyBorder="1" applyAlignment="1">
      <alignment horizontal="center" vertical="center" wrapText="1"/>
      <protection/>
    </xf>
    <xf numFmtId="0" fontId="69" fillId="0" borderId="10" xfId="59" applyNumberFormat="1" applyFont="1" applyFill="1" applyBorder="1" applyAlignment="1">
      <alignment horizontal="center" vertical="center" wrapText="1"/>
      <protection/>
    </xf>
    <xf numFmtId="0" fontId="69" fillId="0" borderId="10" xfId="59" applyNumberFormat="1" applyFont="1" applyFill="1" applyBorder="1" applyAlignment="1">
      <alignment vertical="center" wrapText="1"/>
      <protection/>
    </xf>
    <xf numFmtId="0" fontId="2" fillId="0" borderId="13" xfId="57" applyNumberFormat="1" applyFont="1" applyFill="1" applyBorder="1" applyAlignment="1">
      <alignment horizontal="center" vertical="center" wrapText="1"/>
      <protection/>
    </xf>
    <xf numFmtId="0" fontId="2" fillId="0" borderId="15" xfId="57" applyNumberFormat="1" applyFont="1" applyFill="1" applyBorder="1" applyAlignment="1">
      <alignment horizontal="center" vertical="center" wrapText="1"/>
      <protection/>
    </xf>
    <xf numFmtId="0" fontId="2" fillId="0" borderId="17" xfId="57" applyNumberFormat="1" applyFont="1" applyFill="1" applyBorder="1" applyAlignment="1">
      <alignment horizontal="center" vertical="center" wrapText="1"/>
      <protection/>
    </xf>
    <xf numFmtId="0" fontId="6" fillId="0" borderId="13" xfId="59" applyNumberFormat="1" applyFont="1" applyFill="1" applyBorder="1" applyAlignment="1">
      <alignment horizontal="center" vertical="top" wrapText="1"/>
      <protection/>
    </xf>
    <xf numFmtId="0" fontId="6" fillId="0" borderId="15" xfId="59" applyNumberFormat="1" applyFont="1" applyFill="1" applyBorder="1" applyAlignment="1">
      <alignment horizontal="center" vertical="top" wrapText="1"/>
      <protection/>
    </xf>
    <xf numFmtId="0" fontId="6" fillId="0" borderId="17" xfId="59" applyNumberFormat="1" applyFont="1" applyFill="1" applyBorder="1" applyAlignment="1">
      <alignment horizontal="center" vertical="top" wrapText="1"/>
      <protection/>
    </xf>
    <xf numFmtId="0" fontId="70"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1" fillId="0" borderId="20" xfId="57" applyNumberFormat="1" applyFont="1" applyFill="1" applyBorder="1" applyAlignment="1" applyProtection="1">
      <alignment horizontal="center" wrapText="1"/>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2162175</xdr:colOff>
      <xdr:row>0</xdr:row>
      <xdr:rowOff>285750</xdr:rowOff>
    </xdr:to>
    <xdr:grpSp>
      <xdr:nvGrpSpPr>
        <xdr:cNvPr id="1" name="Group 1"/>
        <xdr:cNvGrpSpPr>
          <a:grpSpLocks noChangeAspect="1"/>
        </xdr:cNvGrpSpPr>
      </xdr:nvGrpSpPr>
      <xdr:grpSpPr>
        <a:xfrm>
          <a:off x="66675" y="76200"/>
          <a:ext cx="3086100"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saroj\Downloads\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saroj\Downloads\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10.163.17.9\Share\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sheetPr>
  <dimension ref="A1:II34"/>
  <sheetViews>
    <sheetView showGridLines="0" zoomScale="75" zoomScaleNormal="75" zoomScalePageLayoutView="0" workbookViewId="0" topLeftCell="A1">
      <selection activeCell="D8" sqref="D8"/>
    </sheetView>
  </sheetViews>
  <sheetFormatPr defaultColWidth="9.140625" defaultRowHeight="15"/>
  <cols>
    <col min="1" max="1" width="14.8515625" style="25" customWidth="1"/>
    <col min="2" max="2" width="44.57421875" style="25" customWidth="1"/>
    <col min="3" max="3" width="23.421875" style="25" hidden="1" customWidth="1"/>
    <col min="4" max="4" width="15.140625" style="25" customWidth="1"/>
    <col min="5" max="5" width="14.140625" style="25" customWidth="1"/>
    <col min="6" max="6" width="15.57421875" style="25" customWidth="1"/>
    <col min="7" max="7" width="14.140625" style="25" hidden="1" customWidth="1"/>
    <col min="8" max="10" width="12.140625" style="25" hidden="1" customWidth="1"/>
    <col min="11" max="11" width="19.57421875" style="25" hidden="1" customWidth="1"/>
    <col min="12" max="12" width="14.28125" style="25" hidden="1" customWidth="1"/>
    <col min="13" max="13" width="17.421875" style="25" hidden="1" customWidth="1"/>
    <col min="14" max="14" width="15.28125" style="47" hidden="1" customWidth="1"/>
    <col min="15" max="15" width="14.28125" style="25" hidden="1" customWidth="1"/>
    <col min="16" max="16" width="17.28125" style="25" hidden="1" customWidth="1"/>
    <col min="17" max="17" width="18.421875" style="25" hidden="1" customWidth="1"/>
    <col min="18" max="18" width="17.421875" style="25" hidden="1" customWidth="1"/>
    <col min="19" max="19" width="14.7109375" style="25" hidden="1" customWidth="1"/>
    <col min="20" max="20" width="14.8515625" style="25" hidden="1" customWidth="1"/>
    <col min="21" max="21" width="16.421875" style="25" hidden="1" customWidth="1"/>
    <col min="22" max="22" width="13.00390625" style="25" hidden="1" customWidth="1"/>
    <col min="23" max="51" width="9.140625" style="25" hidden="1" customWidth="1"/>
    <col min="52" max="52" width="10.28125" style="25" hidden="1" customWidth="1"/>
    <col min="53" max="53" width="21.7109375" style="25" customWidth="1"/>
    <col min="54" max="54" width="18.8515625" style="25" hidden="1" customWidth="1"/>
    <col min="55" max="55" width="50.140625" style="25" customWidth="1"/>
    <col min="56" max="238" width="9.140625" style="25" customWidth="1"/>
    <col min="239" max="243" width="9.140625" style="26" customWidth="1"/>
    <col min="244" max="16384" width="9.140625" style="25" customWidth="1"/>
  </cols>
  <sheetData>
    <row r="1" spans="1:243" s="1" customFormat="1" ht="27" customHeight="1">
      <c r="A1" s="74" t="str">
        <f>B2&amp;" BoQ"</f>
        <v>Percentage BoQ</v>
      </c>
      <c r="B1" s="74"/>
      <c r="C1" s="74"/>
      <c r="D1" s="74"/>
      <c r="E1" s="74"/>
      <c r="F1" s="74"/>
      <c r="G1" s="74"/>
      <c r="H1" s="74"/>
      <c r="I1" s="74"/>
      <c r="J1" s="74"/>
      <c r="K1" s="74"/>
      <c r="L1" s="74"/>
      <c r="O1" s="2"/>
      <c r="P1" s="2"/>
      <c r="Q1" s="3"/>
      <c r="IE1" s="3"/>
      <c r="IF1" s="3"/>
      <c r="IG1" s="3"/>
      <c r="IH1" s="3"/>
      <c r="II1" s="3"/>
    </row>
    <row r="2" spans="1:17" s="1" customFormat="1" ht="25.5" customHeight="1" hidden="1">
      <c r="A2" s="27" t="s">
        <v>3</v>
      </c>
      <c r="B2" s="27" t="s">
        <v>41</v>
      </c>
      <c r="C2" s="27" t="s">
        <v>4</v>
      </c>
      <c r="D2" s="27" t="s">
        <v>5</v>
      </c>
      <c r="E2" s="27" t="s">
        <v>6</v>
      </c>
      <c r="J2" s="4"/>
      <c r="K2" s="4"/>
      <c r="L2" s="4"/>
      <c r="O2" s="2"/>
      <c r="P2" s="2"/>
      <c r="Q2" s="3"/>
    </row>
    <row r="3" spans="1:243" s="1" customFormat="1" ht="30" customHeight="1" hidden="1">
      <c r="A3" s="1" t="s">
        <v>46</v>
      </c>
      <c r="C3" s="1" t="s">
        <v>45</v>
      </c>
      <c r="IE3" s="3"/>
      <c r="IF3" s="3"/>
      <c r="IG3" s="3"/>
      <c r="IH3" s="3"/>
      <c r="II3" s="3"/>
    </row>
    <row r="4" spans="1:243" s="5" customFormat="1" ht="30.75" customHeight="1">
      <c r="A4" s="75" t="s">
        <v>52</v>
      </c>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IE4" s="6"/>
      <c r="IF4" s="6"/>
      <c r="IG4" s="6"/>
      <c r="IH4" s="6"/>
      <c r="II4" s="6"/>
    </row>
    <row r="5" spans="1:243" s="5" customFormat="1" ht="30.75" customHeight="1">
      <c r="A5" s="75" t="s">
        <v>69</v>
      </c>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IE5" s="6"/>
      <c r="IF5" s="6"/>
      <c r="IG5" s="6"/>
      <c r="IH5" s="6"/>
      <c r="II5" s="6"/>
    </row>
    <row r="6" spans="1:243" s="5" customFormat="1" ht="30.75" customHeight="1">
      <c r="A6" s="75" t="s">
        <v>74</v>
      </c>
      <c r="B6" s="75"/>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IE6" s="6"/>
      <c r="IF6" s="6"/>
      <c r="IG6" s="6"/>
      <c r="IH6" s="6"/>
      <c r="II6" s="6"/>
    </row>
    <row r="7" spans="1:243" s="5" customFormat="1" ht="29.25" customHeight="1" hidden="1">
      <c r="A7" s="76"/>
      <c r="B7" s="76"/>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76"/>
      <c r="BA7" s="76"/>
      <c r="BB7" s="76"/>
      <c r="BC7" s="76"/>
      <c r="IE7" s="6"/>
      <c r="IF7" s="6"/>
      <c r="IG7" s="6"/>
      <c r="IH7" s="6"/>
      <c r="II7" s="6"/>
    </row>
    <row r="8" spans="1:243" s="7" customFormat="1" ht="58.5" customHeight="1">
      <c r="A8" s="28" t="s">
        <v>47</v>
      </c>
      <c r="B8" s="57"/>
      <c r="C8" s="58"/>
      <c r="D8" s="58"/>
      <c r="E8" s="58"/>
      <c r="F8" s="58"/>
      <c r="G8" s="58"/>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58"/>
      <c r="AO8" s="58"/>
      <c r="AP8" s="58"/>
      <c r="AQ8" s="58"/>
      <c r="AR8" s="58"/>
      <c r="AS8" s="58"/>
      <c r="AT8" s="58"/>
      <c r="AU8" s="58"/>
      <c r="AV8" s="58"/>
      <c r="AW8" s="58"/>
      <c r="AX8" s="58"/>
      <c r="AY8" s="58"/>
      <c r="AZ8" s="58"/>
      <c r="BA8" s="58"/>
      <c r="BB8" s="58"/>
      <c r="BC8" s="59"/>
      <c r="IE8" s="8"/>
      <c r="IF8" s="8"/>
      <c r="IG8" s="8"/>
      <c r="IH8" s="8"/>
      <c r="II8" s="8"/>
    </row>
    <row r="9" spans="1:243" s="9" customFormat="1" ht="61.5" customHeight="1">
      <c r="A9" s="68" t="s">
        <v>7</v>
      </c>
      <c r="B9" s="69"/>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70"/>
      <c r="IE9" s="10"/>
      <c r="IF9" s="10"/>
      <c r="IG9" s="10"/>
      <c r="IH9" s="10"/>
      <c r="II9" s="10"/>
    </row>
    <row r="10" spans="1:243" s="12" customFormat="1" ht="18.75" customHeight="1">
      <c r="A10" s="11" t="s">
        <v>8</v>
      </c>
      <c r="B10" s="11" t="s">
        <v>9</v>
      </c>
      <c r="C10" s="11" t="s">
        <v>9</v>
      </c>
      <c r="D10" s="11" t="s">
        <v>8</v>
      </c>
      <c r="E10" s="11" t="s">
        <v>9</v>
      </c>
      <c r="F10" s="11" t="s">
        <v>10</v>
      </c>
      <c r="G10" s="11" t="s">
        <v>10</v>
      </c>
      <c r="H10" s="11" t="s">
        <v>11</v>
      </c>
      <c r="I10" s="11" t="s">
        <v>9</v>
      </c>
      <c r="J10" s="11" t="s">
        <v>8</v>
      </c>
      <c r="K10" s="11" t="s">
        <v>12</v>
      </c>
      <c r="L10" s="11" t="s">
        <v>9</v>
      </c>
      <c r="M10" s="11" t="s">
        <v>8</v>
      </c>
      <c r="N10" s="11" t="s">
        <v>10</v>
      </c>
      <c r="O10" s="11" t="s">
        <v>10</v>
      </c>
      <c r="P10" s="11" t="s">
        <v>10</v>
      </c>
      <c r="Q10" s="11" t="s">
        <v>10</v>
      </c>
      <c r="R10" s="11" t="s">
        <v>11</v>
      </c>
      <c r="S10" s="11" t="s">
        <v>11</v>
      </c>
      <c r="T10" s="11" t="s">
        <v>10</v>
      </c>
      <c r="U10" s="11" t="s">
        <v>10</v>
      </c>
      <c r="V10" s="11" t="s">
        <v>10</v>
      </c>
      <c r="W10" s="11" t="s">
        <v>10</v>
      </c>
      <c r="X10" s="11" t="s">
        <v>11</v>
      </c>
      <c r="Y10" s="11" t="s">
        <v>11</v>
      </c>
      <c r="Z10" s="11" t="s">
        <v>10</v>
      </c>
      <c r="AA10" s="11" t="s">
        <v>10</v>
      </c>
      <c r="AB10" s="11" t="s">
        <v>10</v>
      </c>
      <c r="AC10" s="11" t="s">
        <v>10</v>
      </c>
      <c r="AD10" s="11" t="s">
        <v>11</v>
      </c>
      <c r="AE10" s="11" t="s">
        <v>11</v>
      </c>
      <c r="AF10" s="11" t="s">
        <v>10</v>
      </c>
      <c r="AG10" s="11" t="s">
        <v>10</v>
      </c>
      <c r="AH10" s="11" t="s">
        <v>10</v>
      </c>
      <c r="AI10" s="11" t="s">
        <v>10</v>
      </c>
      <c r="AJ10" s="11" t="s">
        <v>11</v>
      </c>
      <c r="AK10" s="11" t="s">
        <v>11</v>
      </c>
      <c r="AL10" s="11" t="s">
        <v>10</v>
      </c>
      <c r="AM10" s="11" t="s">
        <v>10</v>
      </c>
      <c r="AN10" s="11" t="s">
        <v>10</v>
      </c>
      <c r="AO10" s="11" t="s">
        <v>10</v>
      </c>
      <c r="AP10" s="11" t="s">
        <v>11</v>
      </c>
      <c r="AQ10" s="11" t="s">
        <v>11</v>
      </c>
      <c r="AR10" s="11" t="s">
        <v>10</v>
      </c>
      <c r="AS10" s="11" t="s">
        <v>10</v>
      </c>
      <c r="AT10" s="11" t="s">
        <v>8</v>
      </c>
      <c r="AU10" s="11" t="s">
        <v>8</v>
      </c>
      <c r="AV10" s="11" t="s">
        <v>11</v>
      </c>
      <c r="AW10" s="11" t="s">
        <v>11</v>
      </c>
      <c r="AX10" s="11" t="s">
        <v>8</v>
      </c>
      <c r="AY10" s="11" t="s">
        <v>8</v>
      </c>
      <c r="AZ10" s="11" t="s">
        <v>13</v>
      </c>
      <c r="BA10" s="11" t="s">
        <v>8</v>
      </c>
      <c r="BB10" s="11" t="s">
        <v>8</v>
      </c>
      <c r="BC10" s="11" t="s">
        <v>9</v>
      </c>
      <c r="IE10" s="13"/>
      <c r="IF10" s="13"/>
      <c r="IG10" s="13"/>
      <c r="IH10" s="13"/>
      <c r="II10" s="13"/>
    </row>
    <row r="11" spans="1:243" s="9" customFormat="1" ht="51.75" customHeight="1">
      <c r="A11" s="64" t="s">
        <v>0</v>
      </c>
      <c r="B11" s="64" t="s">
        <v>14</v>
      </c>
      <c r="C11" s="64" t="s">
        <v>1</v>
      </c>
      <c r="D11" s="64" t="s">
        <v>15</v>
      </c>
      <c r="E11" s="64" t="s">
        <v>16</v>
      </c>
      <c r="F11" s="64" t="s">
        <v>48</v>
      </c>
      <c r="G11" s="64"/>
      <c r="H11" s="64"/>
      <c r="I11" s="64" t="s">
        <v>17</v>
      </c>
      <c r="J11" s="64" t="s">
        <v>18</v>
      </c>
      <c r="K11" s="64" t="s">
        <v>19</v>
      </c>
      <c r="L11" s="64" t="s">
        <v>20</v>
      </c>
      <c r="M11" s="65" t="s">
        <v>21</v>
      </c>
      <c r="N11" s="64" t="s">
        <v>22</v>
      </c>
      <c r="O11" s="64" t="s">
        <v>23</v>
      </c>
      <c r="P11" s="64" t="s">
        <v>24</v>
      </c>
      <c r="Q11" s="64" t="s">
        <v>25</v>
      </c>
      <c r="R11" s="64"/>
      <c r="S11" s="64"/>
      <c r="T11" s="64" t="s">
        <v>26</v>
      </c>
      <c r="U11" s="64" t="s">
        <v>27</v>
      </c>
      <c r="V11" s="64" t="s">
        <v>28</v>
      </c>
      <c r="W11" s="64"/>
      <c r="X11" s="64"/>
      <c r="Y11" s="64"/>
      <c r="Z11" s="64"/>
      <c r="AA11" s="64"/>
      <c r="AB11" s="64"/>
      <c r="AC11" s="64"/>
      <c r="AD11" s="64"/>
      <c r="AE11" s="64"/>
      <c r="AF11" s="64"/>
      <c r="AG11" s="64"/>
      <c r="AH11" s="64"/>
      <c r="AI11" s="64"/>
      <c r="AJ11" s="64"/>
      <c r="AK11" s="64"/>
      <c r="AL11" s="64"/>
      <c r="AM11" s="64"/>
      <c r="AN11" s="64"/>
      <c r="AO11" s="64"/>
      <c r="AP11" s="64"/>
      <c r="AQ11" s="64"/>
      <c r="AR11" s="64"/>
      <c r="AS11" s="64"/>
      <c r="AT11" s="64"/>
      <c r="AU11" s="64"/>
      <c r="AV11" s="64"/>
      <c r="AW11" s="64"/>
      <c r="AX11" s="64"/>
      <c r="AY11" s="64"/>
      <c r="AZ11" s="64"/>
      <c r="BA11" s="66" t="s">
        <v>49</v>
      </c>
      <c r="BB11" s="67" t="s">
        <v>29</v>
      </c>
      <c r="BC11" s="66" t="s">
        <v>30</v>
      </c>
      <c r="IE11" s="10"/>
      <c r="IF11" s="10"/>
      <c r="IG11" s="10"/>
      <c r="IH11" s="10"/>
      <c r="II11" s="10"/>
    </row>
    <row r="12" spans="1:243" s="12" customFormat="1" ht="15">
      <c r="A12" s="14">
        <v>1</v>
      </c>
      <c r="B12" s="14">
        <v>2</v>
      </c>
      <c r="C12" s="14">
        <v>3</v>
      </c>
      <c r="D12" s="14">
        <v>3</v>
      </c>
      <c r="E12" s="14">
        <v>4</v>
      </c>
      <c r="F12" s="14">
        <v>5</v>
      </c>
      <c r="G12" s="14">
        <v>7</v>
      </c>
      <c r="H12" s="14">
        <v>8</v>
      </c>
      <c r="I12" s="14">
        <v>9</v>
      </c>
      <c r="J12" s="14">
        <v>10</v>
      </c>
      <c r="K12" s="14">
        <v>11</v>
      </c>
      <c r="L12" s="14">
        <v>12</v>
      </c>
      <c r="M12" s="14">
        <v>13</v>
      </c>
      <c r="N12" s="14">
        <v>14</v>
      </c>
      <c r="O12" s="14">
        <v>15</v>
      </c>
      <c r="P12" s="14">
        <v>16</v>
      </c>
      <c r="Q12" s="14">
        <v>17</v>
      </c>
      <c r="R12" s="14">
        <v>18</v>
      </c>
      <c r="S12" s="14">
        <v>19</v>
      </c>
      <c r="T12" s="14">
        <v>20</v>
      </c>
      <c r="U12" s="14">
        <v>21</v>
      </c>
      <c r="V12" s="14">
        <v>22</v>
      </c>
      <c r="W12" s="14">
        <v>23</v>
      </c>
      <c r="X12" s="14">
        <v>24</v>
      </c>
      <c r="Y12" s="14">
        <v>25</v>
      </c>
      <c r="Z12" s="14">
        <v>26</v>
      </c>
      <c r="AA12" s="14">
        <v>27</v>
      </c>
      <c r="AB12" s="14">
        <v>28</v>
      </c>
      <c r="AC12" s="14">
        <v>29</v>
      </c>
      <c r="AD12" s="14">
        <v>30</v>
      </c>
      <c r="AE12" s="14">
        <v>31</v>
      </c>
      <c r="AF12" s="14">
        <v>32</v>
      </c>
      <c r="AG12" s="14">
        <v>33</v>
      </c>
      <c r="AH12" s="14">
        <v>34</v>
      </c>
      <c r="AI12" s="14">
        <v>35</v>
      </c>
      <c r="AJ12" s="14">
        <v>36</v>
      </c>
      <c r="AK12" s="14">
        <v>37</v>
      </c>
      <c r="AL12" s="14">
        <v>38</v>
      </c>
      <c r="AM12" s="14">
        <v>39</v>
      </c>
      <c r="AN12" s="14">
        <v>40</v>
      </c>
      <c r="AO12" s="14">
        <v>41</v>
      </c>
      <c r="AP12" s="14">
        <v>42</v>
      </c>
      <c r="AQ12" s="14">
        <v>43</v>
      </c>
      <c r="AR12" s="14">
        <v>44</v>
      </c>
      <c r="AS12" s="14">
        <v>45</v>
      </c>
      <c r="AT12" s="14">
        <v>46</v>
      </c>
      <c r="AU12" s="14">
        <v>47</v>
      </c>
      <c r="AV12" s="14">
        <v>48</v>
      </c>
      <c r="AW12" s="14">
        <v>49</v>
      </c>
      <c r="AX12" s="14">
        <v>50</v>
      </c>
      <c r="AY12" s="14">
        <v>51</v>
      </c>
      <c r="AZ12" s="14">
        <v>52</v>
      </c>
      <c r="BA12" s="14">
        <v>6</v>
      </c>
      <c r="BB12" s="14">
        <v>54</v>
      </c>
      <c r="BC12" s="14">
        <v>7</v>
      </c>
      <c r="IE12" s="13"/>
      <c r="IF12" s="13"/>
      <c r="IG12" s="13"/>
      <c r="IH12" s="13"/>
      <c r="II12" s="13"/>
    </row>
    <row r="13" spans="1:243" s="18" customFormat="1" ht="142.5">
      <c r="A13" s="29">
        <v>1</v>
      </c>
      <c r="B13" s="62" t="s">
        <v>70</v>
      </c>
      <c r="C13" s="30">
        <v>1</v>
      </c>
      <c r="D13" s="48">
        <v>2190</v>
      </c>
      <c r="E13" s="63" t="s">
        <v>51</v>
      </c>
      <c r="F13" s="48">
        <v>203.5</v>
      </c>
      <c r="G13" s="20"/>
      <c r="H13" s="15"/>
      <c r="I13" s="31" t="s">
        <v>34</v>
      </c>
      <c r="J13" s="16">
        <f aca="true" t="shared" si="0" ref="J13:J30">IF(I13="Less(-)",-1,1)</f>
        <v>1</v>
      </c>
      <c r="K13" s="17" t="s">
        <v>42</v>
      </c>
      <c r="L13" s="17" t="s">
        <v>6</v>
      </c>
      <c r="M13" s="53"/>
      <c r="N13" s="20"/>
      <c r="O13" s="20"/>
      <c r="P13" s="34"/>
      <c r="Q13" s="20"/>
      <c r="R13" s="20"/>
      <c r="S13" s="34"/>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60">
        <f aca="true" t="shared" si="1" ref="BA13:BA30">total_amount_ba($B$2,$D$2,D13,F13,J13,K13,M13)</f>
        <v>445665</v>
      </c>
      <c r="BB13" s="50">
        <f aca="true" t="shared" si="2" ref="BB13:BB30">BA13+SUM(N13:AZ13)</f>
        <v>445665</v>
      </c>
      <c r="BC13" s="33" t="str">
        <f aca="true" t="shared" si="3" ref="BC13:BC30">SpellNumber(L13,BB13)</f>
        <v>INR  Four Lakh Forty Five Thousand Six Hundred &amp; Sixty Five  Only</v>
      </c>
      <c r="IE13" s="19">
        <v>1.01</v>
      </c>
      <c r="IF13" s="19" t="s">
        <v>35</v>
      </c>
      <c r="IG13" s="19" t="s">
        <v>32</v>
      </c>
      <c r="IH13" s="19">
        <v>123.223</v>
      </c>
      <c r="II13" s="19" t="s">
        <v>33</v>
      </c>
    </row>
    <row r="14" spans="1:243" s="18" customFormat="1" ht="99.75">
      <c r="A14" s="29">
        <v>2</v>
      </c>
      <c r="B14" s="62" t="s">
        <v>53</v>
      </c>
      <c r="C14" s="30">
        <v>2</v>
      </c>
      <c r="D14" s="48">
        <v>2376</v>
      </c>
      <c r="E14" s="63" t="s">
        <v>51</v>
      </c>
      <c r="F14" s="48">
        <v>172.1</v>
      </c>
      <c r="G14" s="20"/>
      <c r="H14" s="20"/>
      <c r="I14" s="31" t="s">
        <v>34</v>
      </c>
      <c r="J14" s="16">
        <f t="shared" si="0"/>
        <v>1</v>
      </c>
      <c r="K14" s="17" t="s">
        <v>42</v>
      </c>
      <c r="L14" s="17" t="s">
        <v>6</v>
      </c>
      <c r="M14" s="54"/>
      <c r="N14" s="20"/>
      <c r="O14" s="20"/>
      <c r="P14" s="34"/>
      <c r="Q14" s="20"/>
      <c r="R14" s="20"/>
      <c r="S14" s="34"/>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60">
        <f t="shared" si="1"/>
        <v>408909.6</v>
      </c>
      <c r="BB14" s="50">
        <f t="shared" si="2"/>
        <v>408909.6</v>
      </c>
      <c r="BC14" s="33" t="str">
        <f t="shared" si="3"/>
        <v>INR  Four Lakh Eight Thousand Nine Hundred &amp; Nine  and Paise Sixty Only</v>
      </c>
      <c r="IE14" s="19">
        <v>1.02</v>
      </c>
      <c r="IF14" s="19" t="s">
        <v>36</v>
      </c>
      <c r="IG14" s="19" t="s">
        <v>37</v>
      </c>
      <c r="IH14" s="19">
        <v>213</v>
      </c>
      <c r="II14" s="19" t="s">
        <v>33</v>
      </c>
    </row>
    <row r="15" spans="1:243" s="18" customFormat="1" ht="132.75" customHeight="1">
      <c r="A15" s="29">
        <v>3</v>
      </c>
      <c r="B15" s="62" t="s">
        <v>71</v>
      </c>
      <c r="C15" s="30">
        <v>3</v>
      </c>
      <c r="D15" s="48">
        <v>2946</v>
      </c>
      <c r="E15" s="63" t="s">
        <v>51</v>
      </c>
      <c r="F15" s="48">
        <v>1489.1</v>
      </c>
      <c r="G15" s="20"/>
      <c r="H15" s="20"/>
      <c r="I15" s="31" t="s">
        <v>34</v>
      </c>
      <c r="J15" s="16">
        <f t="shared" si="0"/>
        <v>1</v>
      </c>
      <c r="K15" s="17" t="s">
        <v>42</v>
      </c>
      <c r="L15" s="17" t="s">
        <v>6</v>
      </c>
      <c r="M15" s="54"/>
      <c r="N15" s="20"/>
      <c r="O15" s="20"/>
      <c r="P15" s="34"/>
      <c r="Q15" s="20"/>
      <c r="R15" s="20"/>
      <c r="S15" s="34"/>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60">
        <f t="shared" si="1"/>
        <v>4386888.6</v>
      </c>
      <c r="BB15" s="50">
        <f t="shared" si="2"/>
        <v>4386888.6</v>
      </c>
      <c r="BC15" s="33" t="str">
        <f t="shared" si="3"/>
        <v>INR  Forty Three Lakh Eighty Six Thousand Eight Hundred &amp; Eighty Eight  and Paise Sixty Only</v>
      </c>
      <c r="IE15" s="19">
        <v>1.02</v>
      </c>
      <c r="IF15" s="19" t="s">
        <v>36</v>
      </c>
      <c r="IG15" s="19" t="s">
        <v>37</v>
      </c>
      <c r="IH15" s="19">
        <v>213</v>
      </c>
      <c r="II15" s="19" t="s">
        <v>33</v>
      </c>
    </row>
    <row r="16" spans="1:243" s="18" customFormat="1" ht="286.5" customHeight="1">
      <c r="A16" s="29">
        <v>4</v>
      </c>
      <c r="B16" s="62" t="s">
        <v>54</v>
      </c>
      <c r="C16" s="30">
        <v>4</v>
      </c>
      <c r="D16" s="48">
        <v>19.5</v>
      </c>
      <c r="E16" s="63" t="s">
        <v>51</v>
      </c>
      <c r="F16" s="48">
        <v>4172.7</v>
      </c>
      <c r="G16" s="20"/>
      <c r="H16" s="20"/>
      <c r="I16" s="31" t="s">
        <v>34</v>
      </c>
      <c r="J16" s="16">
        <f t="shared" si="0"/>
        <v>1</v>
      </c>
      <c r="K16" s="17" t="s">
        <v>42</v>
      </c>
      <c r="L16" s="17" t="s">
        <v>6</v>
      </c>
      <c r="M16" s="54"/>
      <c r="N16" s="20"/>
      <c r="O16" s="20"/>
      <c r="P16" s="34"/>
      <c r="Q16" s="20"/>
      <c r="R16" s="20"/>
      <c r="S16" s="34"/>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60">
        <f t="shared" si="1"/>
        <v>81367.65</v>
      </c>
      <c r="BB16" s="50">
        <f t="shared" si="2"/>
        <v>81367.65</v>
      </c>
      <c r="BC16" s="33" t="str">
        <f t="shared" si="3"/>
        <v>INR  Eighty One Thousand Three Hundred &amp; Sixty Seven  and Paise Sixty Five Only</v>
      </c>
      <c r="IE16" s="19">
        <v>1.02</v>
      </c>
      <c r="IF16" s="19" t="s">
        <v>36</v>
      </c>
      <c r="IG16" s="19" t="s">
        <v>37</v>
      </c>
      <c r="IH16" s="19">
        <v>213</v>
      </c>
      <c r="II16" s="19" t="s">
        <v>33</v>
      </c>
    </row>
    <row r="17" spans="1:243" s="18" customFormat="1" ht="288" customHeight="1">
      <c r="A17" s="29">
        <v>5</v>
      </c>
      <c r="B17" s="62" t="s">
        <v>55</v>
      </c>
      <c r="C17" s="30">
        <v>5</v>
      </c>
      <c r="D17" s="48">
        <v>229.68</v>
      </c>
      <c r="E17" s="63" t="s">
        <v>51</v>
      </c>
      <c r="F17" s="48">
        <v>4618</v>
      </c>
      <c r="G17" s="20"/>
      <c r="H17" s="20"/>
      <c r="I17" s="31" t="s">
        <v>34</v>
      </c>
      <c r="J17" s="16">
        <f t="shared" si="0"/>
        <v>1</v>
      </c>
      <c r="K17" s="17" t="s">
        <v>42</v>
      </c>
      <c r="L17" s="17" t="s">
        <v>6</v>
      </c>
      <c r="M17" s="54"/>
      <c r="N17" s="20"/>
      <c r="O17" s="20"/>
      <c r="P17" s="34"/>
      <c r="Q17" s="20"/>
      <c r="R17" s="20"/>
      <c r="S17" s="34"/>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60">
        <f t="shared" si="1"/>
        <v>1060662.24</v>
      </c>
      <c r="BB17" s="50">
        <f t="shared" si="2"/>
        <v>1060662.24</v>
      </c>
      <c r="BC17" s="33" t="str">
        <f t="shared" si="3"/>
        <v>INR  Ten Lakh Sixty Thousand Six Hundred &amp; Sixty Two  and Paise Twenty Four Only</v>
      </c>
      <c r="IE17" s="19">
        <v>1.02</v>
      </c>
      <c r="IF17" s="19" t="s">
        <v>36</v>
      </c>
      <c r="IG17" s="19" t="s">
        <v>37</v>
      </c>
      <c r="IH17" s="19">
        <v>213</v>
      </c>
      <c r="II17" s="19" t="s">
        <v>33</v>
      </c>
    </row>
    <row r="18" spans="1:243" s="18" customFormat="1" ht="285" customHeight="1">
      <c r="A18" s="29">
        <v>6</v>
      </c>
      <c r="B18" s="62" t="s">
        <v>56</v>
      </c>
      <c r="C18" s="30">
        <v>6</v>
      </c>
      <c r="D18" s="48">
        <v>288.53</v>
      </c>
      <c r="E18" s="63" t="s">
        <v>51</v>
      </c>
      <c r="F18" s="48">
        <v>5156</v>
      </c>
      <c r="G18" s="20"/>
      <c r="H18" s="20"/>
      <c r="I18" s="31" t="s">
        <v>34</v>
      </c>
      <c r="J18" s="16">
        <f t="shared" si="0"/>
        <v>1</v>
      </c>
      <c r="K18" s="17" t="s">
        <v>42</v>
      </c>
      <c r="L18" s="17" t="s">
        <v>6</v>
      </c>
      <c r="M18" s="54"/>
      <c r="N18" s="20"/>
      <c r="O18" s="20"/>
      <c r="P18" s="34"/>
      <c r="Q18" s="20"/>
      <c r="R18" s="20"/>
      <c r="S18" s="34"/>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60">
        <f t="shared" si="1"/>
        <v>1487660.68</v>
      </c>
      <c r="BB18" s="50">
        <f t="shared" si="2"/>
        <v>1487660.68</v>
      </c>
      <c r="BC18" s="33" t="str">
        <f t="shared" si="3"/>
        <v>INR  Fourteen Lakh Eighty Seven Thousand Six Hundred &amp; Sixty  and Paise Sixty Eight Only</v>
      </c>
      <c r="IE18" s="19">
        <v>1.02</v>
      </c>
      <c r="IF18" s="19" t="s">
        <v>36</v>
      </c>
      <c r="IG18" s="19" t="s">
        <v>37</v>
      </c>
      <c r="IH18" s="19">
        <v>213</v>
      </c>
      <c r="II18" s="19" t="s">
        <v>33</v>
      </c>
    </row>
    <row r="19" spans="1:243" s="18" customFormat="1" ht="142.5">
      <c r="A19" s="29">
        <v>7</v>
      </c>
      <c r="B19" s="62" t="s">
        <v>57</v>
      </c>
      <c r="C19" s="30">
        <v>7</v>
      </c>
      <c r="D19" s="48">
        <v>809.9</v>
      </c>
      <c r="E19" s="63" t="s">
        <v>50</v>
      </c>
      <c r="F19" s="48">
        <v>707</v>
      </c>
      <c r="G19" s="20"/>
      <c r="H19" s="20"/>
      <c r="I19" s="31" t="s">
        <v>34</v>
      </c>
      <c r="J19" s="16">
        <f t="shared" si="0"/>
        <v>1</v>
      </c>
      <c r="K19" s="17" t="s">
        <v>42</v>
      </c>
      <c r="L19" s="17" t="s">
        <v>6</v>
      </c>
      <c r="M19" s="54"/>
      <c r="N19" s="20"/>
      <c r="O19" s="20"/>
      <c r="P19" s="34"/>
      <c r="Q19" s="20"/>
      <c r="R19" s="20"/>
      <c r="S19" s="34"/>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60">
        <f t="shared" si="1"/>
        <v>572599.3</v>
      </c>
      <c r="BB19" s="50">
        <f t="shared" si="2"/>
        <v>572599.3</v>
      </c>
      <c r="BC19" s="33" t="str">
        <f t="shared" si="3"/>
        <v>INR  Five Lakh Seventy Two Thousand Five Hundred &amp; Ninety Nine  and Paise Thirty Only</v>
      </c>
      <c r="IE19" s="19">
        <v>1.02</v>
      </c>
      <c r="IF19" s="19" t="s">
        <v>36</v>
      </c>
      <c r="IG19" s="19" t="s">
        <v>37</v>
      </c>
      <c r="IH19" s="19">
        <v>213</v>
      </c>
      <c r="II19" s="19" t="s">
        <v>33</v>
      </c>
    </row>
    <row r="20" spans="1:243" s="18" customFormat="1" ht="199.5">
      <c r="A20" s="29">
        <v>8</v>
      </c>
      <c r="B20" s="62" t="s">
        <v>58</v>
      </c>
      <c r="C20" s="30">
        <v>8</v>
      </c>
      <c r="D20" s="48">
        <v>122.58</v>
      </c>
      <c r="E20" s="63" t="s">
        <v>68</v>
      </c>
      <c r="F20" s="48">
        <v>7388.6</v>
      </c>
      <c r="G20" s="20"/>
      <c r="H20" s="20"/>
      <c r="I20" s="31" t="s">
        <v>34</v>
      </c>
      <c r="J20" s="16">
        <f t="shared" si="0"/>
        <v>1</v>
      </c>
      <c r="K20" s="17" t="s">
        <v>42</v>
      </c>
      <c r="L20" s="17" t="s">
        <v>6</v>
      </c>
      <c r="M20" s="54"/>
      <c r="N20" s="20"/>
      <c r="O20" s="20"/>
      <c r="P20" s="34"/>
      <c r="Q20" s="20"/>
      <c r="R20" s="20"/>
      <c r="S20" s="34"/>
      <c r="T20" s="32"/>
      <c r="U20" s="32"/>
      <c r="V20" s="32"/>
      <c r="W20" s="32"/>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32"/>
      <c r="AZ20" s="32"/>
      <c r="BA20" s="60">
        <f t="shared" si="1"/>
        <v>905694.59</v>
      </c>
      <c r="BB20" s="50">
        <f t="shared" si="2"/>
        <v>905694.59</v>
      </c>
      <c r="BC20" s="33" t="str">
        <f t="shared" si="3"/>
        <v>INR  Nine Lakh Five Thousand Six Hundred &amp; Ninety Four  and Paise Fifty Nine Only</v>
      </c>
      <c r="IE20" s="19">
        <v>2</v>
      </c>
      <c r="IF20" s="19" t="s">
        <v>31</v>
      </c>
      <c r="IG20" s="19" t="s">
        <v>38</v>
      </c>
      <c r="IH20" s="19">
        <v>10</v>
      </c>
      <c r="II20" s="19" t="s">
        <v>33</v>
      </c>
    </row>
    <row r="21" spans="1:243" s="18" customFormat="1" ht="213.75">
      <c r="A21" s="29">
        <v>9</v>
      </c>
      <c r="B21" s="62" t="s">
        <v>59</v>
      </c>
      <c r="C21" s="30">
        <v>9</v>
      </c>
      <c r="D21" s="48">
        <v>518.22</v>
      </c>
      <c r="E21" s="63" t="s">
        <v>51</v>
      </c>
      <c r="F21" s="48">
        <v>1571.7</v>
      </c>
      <c r="G21" s="20"/>
      <c r="H21" s="20"/>
      <c r="I21" s="31" t="s">
        <v>34</v>
      </c>
      <c r="J21" s="16">
        <f t="shared" si="0"/>
        <v>1</v>
      </c>
      <c r="K21" s="17" t="s">
        <v>42</v>
      </c>
      <c r="L21" s="17" t="s">
        <v>6</v>
      </c>
      <c r="M21" s="54"/>
      <c r="N21" s="20"/>
      <c r="O21" s="20"/>
      <c r="P21" s="34"/>
      <c r="Q21" s="20"/>
      <c r="R21" s="20"/>
      <c r="S21" s="34"/>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60">
        <f t="shared" si="1"/>
        <v>814486.37</v>
      </c>
      <c r="BB21" s="50">
        <f t="shared" si="2"/>
        <v>814486.37</v>
      </c>
      <c r="BC21" s="33" t="str">
        <f t="shared" si="3"/>
        <v>INR  Eight Lakh Fourteen Thousand Four Hundred &amp; Eighty Six  and Paise Thirty Seven Only</v>
      </c>
      <c r="IE21" s="19">
        <v>2</v>
      </c>
      <c r="IF21" s="19" t="s">
        <v>31</v>
      </c>
      <c r="IG21" s="19" t="s">
        <v>38</v>
      </c>
      <c r="IH21" s="19">
        <v>10</v>
      </c>
      <c r="II21" s="19" t="s">
        <v>33</v>
      </c>
    </row>
    <row r="22" spans="1:243" s="18" customFormat="1" ht="213.75">
      <c r="A22" s="29">
        <v>10</v>
      </c>
      <c r="B22" s="62" t="s">
        <v>60</v>
      </c>
      <c r="C22" s="30">
        <v>10</v>
      </c>
      <c r="D22" s="48">
        <v>2348</v>
      </c>
      <c r="E22" s="63" t="s">
        <v>51</v>
      </c>
      <c r="F22" s="48">
        <v>1700.5</v>
      </c>
      <c r="G22" s="20"/>
      <c r="H22" s="20"/>
      <c r="I22" s="31" t="s">
        <v>34</v>
      </c>
      <c r="J22" s="16">
        <f t="shared" si="0"/>
        <v>1</v>
      </c>
      <c r="K22" s="17" t="s">
        <v>42</v>
      </c>
      <c r="L22" s="17" t="s">
        <v>6</v>
      </c>
      <c r="M22" s="54"/>
      <c r="N22" s="20"/>
      <c r="O22" s="20"/>
      <c r="P22" s="34"/>
      <c r="Q22" s="20"/>
      <c r="R22" s="20"/>
      <c r="S22" s="34"/>
      <c r="T22" s="32"/>
      <c r="U22" s="32"/>
      <c r="V22" s="32"/>
      <c r="W22" s="32"/>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60">
        <f t="shared" si="1"/>
        <v>3992774</v>
      </c>
      <c r="BB22" s="50">
        <f t="shared" si="2"/>
        <v>3992774</v>
      </c>
      <c r="BC22" s="33" t="str">
        <f t="shared" si="3"/>
        <v>INR  Thirty Nine Lakh Ninety Two Thousand Seven Hundred &amp; Seventy Four  Only</v>
      </c>
      <c r="IE22" s="19">
        <v>2</v>
      </c>
      <c r="IF22" s="19" t="s">
        <v>31</v>
      </c>
      <c r="IG22" s="19" t="s">
        <v>38</v>
      </c>
      <c r="IH22" s="19">
        <v>10</v>
      </c>
      <c r="II22" s="19" t="s">
        <v>33</v>
      </c>
    </row>
    <row r="23" spans="1:243" s="18" customFormat="1" ht="128.25">
      <c r="A23" s="29">
        <v>11</v>
      </c>
      <c r="B23" s="62" t="s">
        <v>72</v>
      </c>
      <c r="C23" s="30">
        <v>11</v>
      </c>
      <c r="D23" s="48">
        <v>863.7</v>
      </c>
      <c r="E23" s="63" t="s">
        <v>50</v>
      </c>
      <c r="F23" s="48">
        <v>235</v>
      </c>
      <c r="G23" s="20"/>
      <c r="H23" s="20"/>
      <c r="I23" s="31" t="s">
        <v>34</v>
      </c>
      <c r="J23" s="16">
        <f t="shared" si="0"/>
        <v>1</v>
      </c>
      <c r="K23" s="17" t="s">
        <v>42</v>
      </c>
      <c r="L23" s="17" t="s">
        <v>6</v>
      </c>
      <c r="M23" s="54"/>
      <c r="N23" s="20"/>
      <c r="O23" s="20"/>
      <c r="P23" s="34"/>
      <c r="Q23" s="20"/>
      <c r="R23" s="20"/>
      <c r="S23" s="34"/>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60">
        <f t="shared" si="1"/>
        <v>202969.5</v>
      </c>
      <c r="BB23" s="50">
        <f t="shared" si="2"/>
        <v>202969.5</v>
      </c>
      <c r="BC23" s="33" t="str">
        <f t="shared" si="3"/>
        <v>INR  Two Lakh Two Thousand Nine Hundred &amp; Sixty Nine  and Paise Fifty Only</v>
      </c>
      <c r="IE23" s="19">
        <v>2</v>
      </c>
      <c r="IF23" s="19" t="s">
        <v>31</v>
      </c>
      <c r="IG23" s="19" t="s">
        <v>38</v>
      </c>
      <c r="IH23" s="19">
        <v>10</v>
      </c>
      <c r="II23" s="19" t="s">
        <v>33</v>
      </c>
    </row>
    <row r="24" spans="1:243" s="18" customFormat="1" ht="299.25">
      <c r="A24" s="29">
        <v>12</v>
      </c>
      <c r="B24" s="62" t="s">
        <v>61</v>
      </c>
      <c r="C24" s="30">
        <v>12</v>
      </c>
      <c r="D24" s="48">
        <v>3220</v>
      </c>
      <c r="E24" s="63" t="s">
        <v>51</v>
      </c>
      <c r="F24" s="48">
        <v>111.1</v>
      </c>
      <c r="G24" s="20"/>
      <c r="H24" s="20"/>
      <c r="I24" s="31" t="s">
        <v>34</v>
      </c>
      <c r="J24" s="16">
        <f t="shared" si="0"/>
        <v>1</v>
      </c>
      <c r="K24" s="17" t="s">
        <v>42</v>
      </c>
      <c r="L24" s="17" t="s">
        <v>6</v>
      </c>
      <c r="M24" s="54"/>
      <c r="N24" s="20"/>
      <c r="O24" s="20"/>
      <c r="P24" s="34"/>
      <c r="Q24" s="20"/>
      <c r="R24" s="20"/>
      <c r="S24" s="34"/>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60">
        <f t="shared" si="1"/>
        <v>357742</v>
      </c>
      <c r="BB24" s="50">
        <f t="shared" si="2"/>
        <v>357742</v>
      </c>
      <c r="BC24" s="33" t="str">
        <f t="shared" si="3"/>
        <v>INR  Three Lakh Fifty Seven Thousand Seven Hundred &amp; Forty Two  Only</v>
      </c>
      <c r="IE24" s="19">
        <v>2</v>
      </c>
      <c r="IF24" s="19" t="s">
        <v>31</v>
      </c>
      <c r="IG24" s="19" t="s">
        <v>38</v>
      </c>
      <c r="IH24" s="19">
        <v>10</v>
      </c>
      <c r="II24" s="19" t="s">
        <v>33</v>
      </c>
    </row>
    <row r="25" spans="1:243" s="18" customFormat="1" ht="117" customHeight="1">
      <c r="A25" s="29">
        <v>13</v>
      </c>
      <c r="B25" s="62" t="s">
        <v>62</v>
      </c>
      <c r="C25" s="30">
        <v>13</v>
      </c>
      <c r="D25" s="48">
        <v>13.88</v>
      </c>
      <c r="E25" s="63" t="s">
        <v>51</v>
      </c>
      <c r="F25" s="48">
        <v>2727.4</v>
      </c>
      <c r="G25" s="20"/>
      <c r="H25" s="20"/>
      <c r="I25" s="31" t="s">
        <v>34</v>
      </c>
      <c r="J25" s="16">
        <f t="shared" si="0"/>
        <v>1</v>
      </c>
      <c r="K25" s="17" t="s">
        <v>42</v>
      </c>
      <c r="L25" s="17" t="s">
        <v>6</v>
      </c>
      <c r="M25" s="54"/>
      <c r="N25" s="20"/>
      <c r="O25" s="20"/>
      <c r="P25" s="34"/>
      <c r="Q25" s="20"/>
      <c r="R25" s="20"/>
      <c r="S25" s="34"/>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60">
        <f t="shared" si="1"/>
        <v>37856.31</v>
      </c>
      <c r="BB25" s="50">
        <f t="shared" si="2"/>
        <v>37856.31</v>
      </c>
      <c r="BC25" s="33" t="str">
        <f t="shared" si="3"/>
        <v>INR  Thirty Seven Thousand Eight Hundred &amp; Fifty Six  and Paise Thirty One Only</v>
      </c>
      <c r="IE25" s="19">
        <v>2</v>
      </c>
      <c r="IF25" s="19" t="s">
        <v>31</v>
      </c>
      <c r="IG25" s="19" t="s">
        <v>38</v>
      </c>
      <c r="IH25" s="19">
        <v>10</v>
      </c>
      <c r="II25" s="19" t="s">
        <v>33</v>
      </c>
    </row>
    <row r="26" spans="1:243" s="18" customFormat="1" ht="101.25" customHeight="1">
      <c r="A26" s="29">
        <v>14</v>
      </c>
      <c r="B26" s="62" t="s">
        <v>63</v>
      </c>
      <c r="C26" s="30">
        <v>14</v>
      </c>
      <c r="D26" s="48">
        <v>185</v>
      </c>
      <c r="E26" s="63" t="s">
        <v>50</v>
      </c>
      <c r="F26" s="48">
        <v>15.2</v>
      </c>
      <c r="G26" s="20"/>
      <c r="H26" s="20"/>
      <c r="I26" s="31" t="s">
        <v>34</v>
      </c>
      <c r="J26" s="16">
        <f t="shared" si="0"/>
        <v>1</v>
      </c>
      <c r="K26" s="17" t="s">
        <v>42</v>
      </c>
      <c r="L26" s="17" t="s">
        <v>6</v>
      </c>
      <c r="M26" s="54"/>
      <c r="N26" s="20"/>
      <c r="O26" s="20"/>
      <c r="P26" s="34"/>
      <c r="Q26" s="20"/>
      <c r="R26" s="20"/>
      <c r="S26" s="34"/>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60">
        <f t="shared" si="1"/>
        <v>2812</v>
      </c>
      <c r="BB26" s="50">
        <f t="shared" si="2"/>
        <v>2812</v>
      </c>
      <c r="BC26" s="33" t="str">
        <f t="shared" si="3"/>
        <v>INR  Two Thousand Eight Hundred &amp; Twelve  Only</v>
      </c>
      <c r="IE26" s="19">
        <v>2</v>
      </c>
      <c r="IF26" s="19" t="s">
        <v>31</v>
      </c>
      <c r="IG26" s="19" t="s">
        <v>38</v>
      </c>
      <c r="IH26" s="19">
        <v>10</v>
      </c>
      <c r="II26" s="19" t="s">
        <v>33</v>
      </c>
    </row>
    <row r="27" spans="1:243" s="18" customFormat="1" ht="185.25">
      <c r="A27" s="29">
        <v>15</v>
      </c>
      <c r="B27" s="62" t="s">
        <v>64</v>
      </c>
      <c r="C27" s="30">
        <v>15</v>
      </c>
      <c r="D27" s="48">
        <v>185</v>
      </c>
      <c r="E27" s="63" t="s">
        <v>50</v>
      </c>
      <c r="F27" s="48">
        <v>152</v>
      </c>
      <c r="G27" s="20"/>
      <c r="H27" s="20"/>
      <c r="I27" s="31" t="s">
        <v>34</v>
      </c>
      <c r="J27" s="16">
        <f t="shared" si="0"/>
        <v>1</v>
      </c>
      <c r="K27" s="17" t="s">
        <v>42</v>
      </c>
      <c r="L27" s="17" t="s">
        <v>6</v>
      </c>
      <c r="M27" s="54"/>
      <c r="N27" s="20"/>
      <c r="O27" s="20"/>
      <c r="P27" s="34"/>
      <c r="Q27" s="20"/>
      <c r="R27" s="20"/>
      <c r="S27" s="34"/>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60">
        <f t="shared" si="1"/>
        <v>28120</v>
      </c>
      <c r="BB27" s="50">
        <f t="shared" si="2"/>
        <v>28120</v>
      </c>
      <c r="BC27" s="33" t="str">
        <f t="shared" si="3"/>
        <v>INR  Twenty Eight Thousand One Hundred &amp; Twenty  Only</v>
      </c>
      <c r="IE27" s="19">
        <v>2</v>
      </c>
      <c r="IF27" s="19" t="s">
        <v>31</v>
      </c>
      <c r="IG27" s="19" t="s">
        <v>38</v>
      </c>
      <c r="IH27" s="19">
        <v>10</v>
      </c>
      <c r="II27" s="19" t="s">
        <v>33</v>
      </c>
    </row>
    <row r="28" spans="1:243" s="18" customFormat="1" ht="171">
      <c r="A28" s="29">
        <v>16</v>
      </c>
      <c r="B28" s="62" t="s">
        <v>65</v>
      </c>
      <c r="C28" s="30">
        <v>16</v>
      </c>
      <c r="D28" s="48">
        <v>185</v>
      </c>
      <c r="E28" s="63" t="s">
        <v>50</v>
      </c>
      <c r="F28" s="48">
        <v>62.9</v>
      </c>
      <c r="G28" s="20"/>
      <c r="H28" s="20"/>
      <c r="I28" s="31" t="s">
        <v>34</v>
      </c>
      <c r="J28" s="16">
        <f t="shared" si="0"/>
        <v>1</v>
      </c>
      <c r="K28" s="17" t="s">
        <v>42</v>
      </c>
      <c r="L28" s="17" t="s">
        <v>6</v>
      </c>
      <c r="M28" s="54"/>
      <c r="N28" s="20"/>
      <c r="O28" s="20"/>
      <c r="P28" s="34"/>
      <c r="Q28" s="20"/>
      <c r="R28" s="20"/>
      <c r="S28" s="34"/>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60">
        <f t="shared" si="1"/>
        <v>11636.5</v>
      </c>
      <c r="BB28" s="50">
        <f t="shared" si="2"/>
        <v>11636.5</v>
      </c>
      <c r="BC28" s="33" t="str">
        <f t="shared" si="3"/>
        <v>INR  Eleven Thousand Six Hundred &amp; Thirty Six  and Paise Fifty Only</v>
      </c>
      <c r="IE28" s="19">
        <v>2</v>
      </c>
      <c r="IF28" s="19" t="s">
        <v>31</v>
      </c>
      <c r="IG28" s="19" t="s">
        <v>38</v>
      </c>
      <c r="IH28" s="19">
        <v>10</v>
      </c>
      <c r="II28" s="19" t="s">
        <v>33</v>
      </c>
    </row>
    <row r="29" spans="1:243" s="18" customFormat="1" ht="71.25">
      <c r="A29" s="29">
        <v>17</v>
      </c>
      <c r="B29" s="62" t="s">
        <v>66</v>
      </c>
      <c r="C29" s="30">
        <v>17</v>
      </c>
      <c r="D29" s="48">
        <v>185</v>
      </c>
      <c r="E29" s="63" t="s">
        <v>50</v>
      </c>
      <c r="F29" s="48">
        <v>2.7</v>
      </c>
      <c r="G29" s="20"/>
      <c r="H29" s="20"/>
      <c r="I29" s="31" t="s">
        <v>34</v>
      </c>
      <c r="J29" s="16">
        <f t="shared" si="0"/>
        <v>1</v>
      </c>
      <c r="K29" s="17" t="s">
        <v>42</v>
      </c>
      <c r="L29" s="17" t="s">
        <v>6</v>
      </c>
      <c r="M29" s="54"/>
      <c r="N29" s="20"/>
      <c r="O29" s="20"/>
      <c r="P29" s="34"/>
      <c r="Q29" s="20"/>
      <c r="R29" s="20"/>
      <c r="S29" s="34"/>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60">
        <f t="shared" si="1"/>
        <v>499.5</v>
      </c>
      <c r="BB29" s="50">
        <f t="shared" si="2"/>
        <v>499.5</v>
      </c>
      <c r="BC29" s="33" t="str">
        <f t="shared" si="3"/>
        <v>INR  Four Hundred &amp; Ninety Nine  and Paise Fifty Only</v>
      </c>
      <c r="IE29" s="19">
        <v>2</v>
      </c>
      <c r="IF29" s="19" t="s">
        <v>31</v>
      </c>
      <c r="IG29" s="19" t="s">
        <v>38</v>
      </c>
      <c r="IH29" s="19">
        <v>10</v>
      </c>
      <c r="II29" s="19" t="s">
        <v>33</v>
      </c>
    </row>
    <row r="30" spans="1:243" s="18" customFormat="1" ht="242.25">
      <c r="A30" s="29">
        <v>18</v>
      </c>
      <c r="B30" s="62" t="s">
        <v>67</v>
      </c>
      <c r="C30" s="30">
        <v>18</v>
      </c>
      <c r="D30" s="48">
        <v>2348</v>
      </c>
      <c r="E30" s="63" t="s">
        <v>51</v>
      </c>
      <c r="F30" s="48">
        <v>928.9</v>
      </c>
      <c r="G30" s="20"/>
      <c r="H30" s="20"/>
      <c r="I30" s="31" t="s">
        <v>34</v>
      </c>
      <c r="J30" s="16">
        <f t="shared" si="0"/>
        <v>1</v>
      </c>
      <c r="K30" s="17" t="s">
        <v>42</v>
      </c>
      <c r="L30" s="17" t="s">
        <v>6</v>
      </c>
      <c r="M30" s="54"/>
      <c r="N30" s="20"/>
      <c r="O30" s="20"/>
      <c r="P30" s="34"/>
      <c r="Q30" s="20"/>
      <c r="R30" s="20"/>
      <c r="S30" s="34"/>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60">
        <f t="shared" si="1"/>
        <v>2181057.2</v>
      </c>
      <c r="BB30" s="50">
        <f t="shared" si="2"/>
        <v>2181057.2</v>
      </c>
      <c r="BC30" s="33" t="str">
        <f t="shared" si="3"/>
        <v>INR  Twenty One Lakh Eighty One Thousand  &amp;Fifty Seven  and Paise Twenty Only</v>
      </c>
      <c r="IE30" s="19">
        <v>2</v>
      </c>
      <c r="IF30" s="19" t="s">
        <v>31</v>
      </c>
      <c r="IG30" s="19" t="s">
        <v>38</v>
      </c>
      <c r="IH30" s="19">
        <v>10</v>
      </c>
      <c r="II30" s="19" t="s">
        <v>33</v>
      </c>
    </row>
    <row r="31" spans="1:243" s="18" customFormat="1" ht="34.5" customHeight="1">
      <c r="A31" s="35" t="s">
        <v>40</v>
      </c>
      <c r="B31" s="36"/>
      <c r="C31" s="37"/>
      <c r="D31" s="38"/>
      <c r="E31" s="38"/>
      <c r="F31" s="38"/>
      <c r="G31" s="38"/>
      <c r="H31" s="39"/>
      <c r="I31" s="39"/>
      <c r="J31" s="39"/>
      <c r="K31" s="39"/>
      <c r="L31" s="40"/>
      <c r="BA31" s="61">
        <f>SUM(BA13:BA30)</f>
        <v>16979401.04</v>
      </c>
      <c r="BB31" s="51">
        <f>SUM(BB13:BB30)</f>
        <v>16979401.04</v>
      </c>
      <c r="BC31" s="33" t="str">
        <f>SpellNumber($E$2,BA31)</f>
        <v>INR  One Crore Sixty Nine Lakh Seventy Nine Thousand Four Hundred &amp; One  and Paise Four Only</v>
      </c>
      <c r="IE31" s="19">
        <v>4</v>
      </c>
      <c r="IF31" s="19" t="s">
        <v>36</v>
      </c>
      <c r="IG31" s="19" t="s">
        <v>39</v>
      </c>
      <c r="IH31" s="19">
        <v>10</v>
      </c>
      <c r="II31" s="19" t="s">
        <v>33</v>
      </c>
    </row>
    <row r="32" spans="1:243" s="23" customFormat="1" ht="42.75" customHeight="1">
      <c r="A32" s="36" t="s">
        <v>44</v>
      </c>
      <c r="B32" s="41"/>
      <c r="C32" s="21"/>
      <c r="D32" s="42"/>
      <c r="E32" s="55" t="s">
        <v>73</v>
      </c>
      <c r="F32" s="56"/>
      <c r="G32" s="43"/>
      <c r="H32" s="22"/>
      <c r="I32" s="22"/>
      <c r="J32" s="22"/>
      <c r="K32" s="44"/>
      <c r="L32" s="45"/>
      <c r="M32" s="46"/>
      <c r="O32" s="18"/>
      <c r="P32" s="18"/>
      <c r="Q32" s="18"/>
      <c r="R32" s="18"/>
      <c r="S32" s="18"/>
      <c r="BA32" s="49">
        <f>IF(ISBLANK(F32),0,IF(E32="Excess (+)",ROUND(BA31+(BA31*F32),3),IF(E32="Less (-)",ROUND(BA31+(BA31*F32*(-1)),3),IF(E32="At Par",BA31,0))))</f>
        <v>0</v>
      </c>
      <c r="BB32" s="52">
        <f>ROUND(BA32,3)</f>
        <v>0</v>
      </c>
      <c r="BC32" s="33" t="str">
        <f>SpellNumber($E$2,BA32)</f>
        <v>INR Zero Only</v>
      </c>
      <c r="IE32" s="24"/>
      <c r="IF32" s="24"/>
      <c r="IG32" s="24"/>
      <c r="IH32" s="24"/>
      <c r="II32" s="24"/>
    </row>
    <row r="33" spans="1:243" s="23" customFormat="1" ht="41.25" customHeight="1">
      <c r="A33" s="35" t="s">
        <v>43</v>
      </c>
      <c r="B33" s="35"/>
      <c r="C33" s="71" t="str">
        <f>SpellNumber($E$2,BA32)</f>
        <v>INR Zero Only</v>
      </c>
      <c r="D33" s="72"/>
      <c r="E33" s="72"/>
      <c r="F33" s="72"/>
      <c r="G33" s="72"/>
      <c r="H33" s="72"/>
      <c r="I33" s="72"/>
      <c r="J33" s="72"/>
      <c r="K33" s="72"/>
      <c r="L33" s="72"/>
      <c r="M33" s="72"/>
      <c r="N33" s="72"/>
      <c r="O33" s="72"/>
      <c r="P33" s="72"/>
      <c r="Q33" s="72"/>
      <c r="R33" s="72"/>
      <c r="S33" s="72"/>
      <c r="T33" s="72"/>
      <c r="U33" s="72"/>
      <c r="V33" s="72"/>
      <c r="W33" s="72"/>
      <c r="X33" s="72"/>
      <c r="Y33" s="72"/>
      <c r="Z33" s="72"/>
      <c r="AA33" s="72"/>
      <c r="AB33" s="72"/>
      <c r="AC33" s="72"/>
      <c r="AD33" s="72"/>
      <c r="AE33" s="72"/>
      <c r="AF33" s="72"/>
      <c r="AG33" s="72"/>
      <c r="AH33" s="72"/>
      <c r="AI33" s="72"/>
      <c r="AJ33" s="72"/>
      <c r="AK33" s="72"/>
      <c r="AL33" s="72"/>
      <c r="AM33" s="72"/>
      <c r="AN33" s="72"/>
      <c r="AO33" s="72"/>
      <c r="AP33" s="72"/>
      <c r="AQ33" s="72"/>
      <c r="AR33" s="72"/>
      <c r="AS33" s="72"/>
      <c r="AT33" s="72"/>
      <c r="AU33" s="72"/>
      <c r="AV33" s="72"/>
      <c r="AW33" s="72"/>
      <c r="AX33" s="72"/>
      <c r="AY33" s="72"/>
      <c r="AZ33" s="72"/>
      <c r="BA33" s="72"/>
      <c r="BB33" s="72"/>
      <c r="BC33" s="73"/>
      <c r="IE33" s="24"/>
      <c r="IF33" s="24"/>
      <c r="IG33" s="24"/>
      <c r="IH33" s="24"/>
      <c r="II33" s="24"/>
    </row>
    <row r="34" spans="3:243" s="12" customFormat="1" ht="15">
      <c r="C34" s="25"/>
      <c r="D34" s="25"/>
      <c r="E34" s="25"/>
      <c r="F34" s="25"/>
      <c r="G34" s="25"/>
      <c r="H34" s="25"/>
      <c r="I34" s="25"/>
      <c r="J34" s="25"/>
      <c r="K34" s="25"/>
      <c r="L34" s="25"/>
      <c r="M34" s="25"/>
      <c r="O34" s="25"/>
      <c r="BA34" s="25"/>
      <c r="BC34" s="25"/>
      <c r="IE34" s="13"/>
      <c r="IF34" s="13"/>
      <c r="IG34" s="13"/>
      <c r="IH34" s="13"/>
      <c r="II34" s="13"/>
    </row>
    <row r="68" ht="15"/>
    <row r="69" ht="15"/>
    <row r="83" ht="15"/>
    <row r="84" ht="15"/>
  </sheetData>
  <sheetProtection password="E82E" sheet="1" selectLockedCells="1"/>
  <mergeCells count="7">
    <mergeCell ref="A9:BC9"/>
    <mergeCell ref="C33:BC33"/>
    <mergeCell ref="A1:L1"/>
    <mergeCell ref="A4:BC4"/>
    <mergeCell ref="A5:BC5"/>
    <mergeCell ref="A6:BC6"/>
    <mergeCell ref="A7:BC7"/>
  </mergeCells>
  <dataValidations count="20">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32">
      <formula1>IF(E32="Select",-1,IF(E32="At Par",0,0))</formula1>
      <formula2>IF(E32="Select",-1,IF(E32="At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32">
      <formula1>0</formula1>
      <formula2>IF(E32&lt;&gt;"Select",99.9,0)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2">
      <formula1>0</formula1>
      <formula2>99.9</formula2>
    </dataValidation>
    <dataValidation type="list" allowBlank="1" showInputMessage="1" showErrorMessage="1" sqref="E32">
      <formula1>"Select, Excess (+), Less (-)"</formula1>
    </dataValidation>
    <dataValidation type="list" allowBlank="1" showInputMessage="1" showErrorMessage="1" sqref="L19 L20 L21 L22 L23 L24 L25 L26 L27 L28 L29 L13 L14 L15 L16 L17 L18 L30">
      <formula1>"INR"</formula1>
    </dataValidation>
    <dataValidation type="decimal" allowBlank="1" showInputMessage="1" showErrorMessage="1" promptTitle="Rate Entry" prompt="Please enter the Basic Price in Rupees for this item. " errorTitle="Invaid Entry" error="Only Numeric Values are allowed. " sqref="G13:H30">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3:M30">
      <formula1>0</formula1>
      <formula2>999999999999999</formula2>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decimal" allowBlank="1" showInputMessage="1" showErrorMessage="1" promptTitle="Quantity" prompt="Please enter the Quantity for this item. " errorTitle="Invalid Entry" error="Only Numeric Values are allowed. " sqref="F13:F30 D13:D30">
      <formula1>0</formula1>
      <formula2>999999999999999</formula2>
    </dataValidation>
    <dataValidation allowBlank="1" showInputMessage="1" showErrorMessage="1" promptTitle="Units" prompt="Please enter Units in text" sqref="E13:E30"/>
    <dataValidation type="decimal" allowBlank="1" showInputMessage="1" showErrorMessage="1" promptTitle="Rate Entry" prompt="Please enter the Inspection Charges in Rupees for this item. " errorTitle="Invaid Entry" error="Only Numeric Values are allowed. " sqref="Q13:Q30">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30">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30">
      <formula1>0</formula1>
      <formula2>999999999999999</formula2>
    </dataValidation>
    <dataValidation allowBlank="1" showInputMessage="1" showErrorMessage="1" promptTitle="Itemcode/Make" prompt="Please enter text" sqref="C13:C30"/>
    <dataValidation type="decimal" allowBlank="1" showInputMessage="1" showErrorMessage="1" errorTitle="Invalid Entry" error="Only Numeric Values are allowed. " sqref="A13:A30">
      <formula1>0</formula1>
      <formula2>999999999999999</formula2>
    </dataValidation>
    <dataValidation type="list" showInputMessage="1" showErrorMessage="1" sqref="I13:I30">
      <formula1>"Excess(+), Less(-)"</formula1>
    </dataValidation>
    <dataValidation allowBlank="1" showInputMessage="1" showErrorMessage="1" promptTitle="Addition / Deduction" prompt="Please Choose the correct One" sqref="J13:J30"/>
    <dataValidation type="list" allowBlank="1" showInputMessage="1" showErrorMessage="1" sqref="C2">
      <formula1>"Normal, SingleWindow, Alternate"</formula1>
    </dataValidation>
    <dataValidation type="list" allowBlank="1" showInputMessage="1" showErrorMessage="1" sqref="K13:K30">
      <formula1>"Partial Conversion, Full Conversion"</formula1>
    </dataValidation>
  </dataValidations>
  <printOptions/>
  <pageMargins left="0.7" right="0.7" top="0.75" bottom="0.75"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77" t="s">
        <v>2</v>
      </c>
      <c r="F6" s="77"/>
      <c r="G6" s="77"/>
      <c r="H6" s="77"/>
      <c r="I6" s="77"/>
      <c r="J6" s="77"/>
      <c r="K6" s="77"/>
    </row>
    <row r="7" spans="5:11" ht="15">
      <c r="E7" s="77"/>
      <c r="F7" s="77"/>
      <c r="G7" s="77"/>
      <c r="H7" s="77"/>
      <c r="I7" s="77"/>
      <c r="J7" s="77"/>
      <c r="K7" s="77"/>
    </row>
    <row r="8" spans="5:11" ht="15">
      <c r="E8" s="77"/>
      <c r="F8" s="77"/>
      <c r="G8" s="77"/>
      <c r="H8" s="77"/>
      <c r="I8" s="77"/>
      <c r="J8" s="77"/>
      <c r="K8" s="77"/>
    </row>
    <row r="9" spans="5:11" ht="15">
      <c r="E9" s="77"/>
      <c r="F9" s="77"/>
      <c r="G9" s="77"/>
      <c r="H9" s="77"/>
      <c r="I9" s="77"/>
      <c r="J9" s="77"/>
      <c r="K9" s="77"/>
    </row>
    <row r="10" spans="5:11" ht="15">
      <c r="E10" s="77"/>
      <c r="F10" s="77"/>
      <c r="G10" s="77"/>
      <c r="H10" s="77"/>
      <c r="I10" s="77"/>
      <c r="J10" s="77"/>
      <c r="K10" s="77"/>
    </row>
    <row r="11" spans="5:11" ht="15">
      <c r="E11" s="77"/>
      <c r="F11" s="77"/>
      <c r="G11" s="77"/>
      <c r="H11" s="77"/>
      <c r="I11" s="77"/>
      <c r="J11" s="77"/>
      <c r="K11" s="77"/>
    </row>
    <row r="12" spans="5:11" ht="15">
      <c r="E12" s="77"/>
      <c r="F12" s="77"/>
      <c r="G12" s="77"/>
      <c r="H12" s="77"/>
      <c r="I12" s="77"/>
      <c r="J12" s="77"/>
      <c r="K12" s="77"/>
    </row>
    <row r="13" spans="5:11" ht="15">
      <c r="E13" s="77"/>
      <c r="F13" s="77"/>
      <c r="G13" s="77"/>
      <c r="H13" s="77"/>
      <c r="I13" s="77"/>
      <c r="J13" s="77"/>
      <c r="K13" s="77"/>
    </row>
    <row r="14" spans="5:11" ht="15">
      <c r="E14" s="77"/>
      <c r="F14" s="77"/>
      <c r="G14" s="77"/>
      <c r="H14" s="77"/>
      <c r="I14" s="77"/>
      <c r="J14" s="77"/>
      <c r="K14" s="77"/>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Saroj Kar</cp:lastModifiedBy>
  <cp:lastPrinted>2021-01-22T09:41:13Z</cp:lastPrinted>
  <dcterms:created xsi:type="dcterms:W3CDTF">2009-01-30T06:42:42Z</dcterms:created>
  <dcterms:modified xsi:type="dcterms:W3CDTF">2021-02-10T11:23:35Z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y fmtid="{D5CDD505-2E9C-101B-9397-08002B2CF9AE}" pid="12" name="CCD">
    <vt:i4>3</vt:i4>
  </property>
  <property fmtid="{D5CDD505-2E9C-101B-9397-08002B2CF9AE}" pid="13" name="HH">
    <vt:lpwstr>sehEt8SVL4YFBTZVNHbYPPuFcJo=</vt:lpwstr>
  </property>
</Properties>
</file>