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1176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'BoQ1'!$A$1:$BC$65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<sst xmlns="http://schemas.openxmlformats.org/spreadsheetml/2006/main" count="496" uniqueCount="112">
  <si>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</si>
  <si>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</si>
  <si>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</si>
  <si>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</si>
  <si>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</si>
  <si>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</si>
  <si>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</si>
  <si>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</si>
  <si>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</si>
  <si>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</si>
  <si>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</si>
  <si>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</si>
  <si>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</si>
  <si>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</si>
  <si>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</si>
  <si>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</si>
  <si>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</si>
  <si>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</si>
  <si>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</si>
  <si>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</si>
  <si>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</si>
  <si>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</si>
  <si>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</si>
  <si>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</si>
  <si>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</si>
  <si>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</si>
  <si>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</si>
  <si>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</si>
  <si>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</si>
  <si>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</si>
  <si>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</si>
  <si>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</si>
  <si>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</si>
  <si>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</si>
  <si>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</si>
  <si>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</si>
  <si>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</si>
  <si>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</si>
  <si>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</si>
  <si>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</si>
  <si>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</si>
  <si>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</si>
  <si>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</si>
  <si>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</si>
  <si>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</si>
  <si>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</si>
  <si>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</si>
  <si>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</si>
  <si>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</si>
  <si>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</si>
  <si>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</si>
  <si>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</si>
  <si>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</si>
  <si>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</si>
  <si>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Cum</t>
  </si>
  <si>
    <t>Tender Inviting Authority: Managing Director, OCCL.</t>
  </si>
  <si>
    <t>Underground excavation in tunnel in all types of geology &amp; including dressing the surface as required and depositing the excavated materials away from inside the tunnel face by loco system or by tipper &amp; dumper or by any other approved conventual methods including loading &amp; unloading disposing the mucks systematically with all leads lifts &amp; delifts including all other inputs &amp; connected operations including all cost, T &amp; P, machineries and labour cess etc. complete as per specification and direction of the Engineer-in-charge.</t>
  </si>
  <si>
    <t>Excavation, loading, unloading and carriage by mechanical means of all kinds of soil including Stoney earth, gravel and mourum etc interspread with boulders upto ½cum size with all lifts and delifts including trimming of slopes and bed to design section and depositing the excavated materials away from work site with all leads, lifts and delifts  as per specification including all cost, conveyance,  material, labour, T &amp; P, machineries and labour cess etc. complete  and as directed by the Engineer-In-Charge (Over borden Open excavation)</t>
  </si>
  <si>
    <t>Cement Concrete M-15 for plain cement concrete in back filling in tunnel using crusher broken hard granite aggregate of size 20mm. downwards graded to 20mm of uniform colour and texture but free from weathered skin surface, clean including erection, placing the concrete in layers on approved surface &amp; dismantling of form work including all leads, lifts and delifts of all materials including cost conveyance, royalty and  taxes of all materials, curing and compaction by vibrator and all other ancillary works including labour, T &amp; P, machineries and labour cess etc. complete  to the work site as per specification and drawing as directed b the Eng.-in-Charge.</t>
  </si>
  <si>
    <t xml:space="preserve">Providing &amp; Fixing 75mm thick Precast RCC Legging slab with M-25 concrete including cost, conveyance, royalty, taxes and labour cess etc. excluding  cost of reinforcement steel but including centering &amp; shuttering etc.  complete as directed by Engineer - in- charge </t>
  </si>
  <si>
    <t>Shotcreting in the tunnel using M-25 concrete with 10mm. and down graded hard granite crusher broken aggregate of approved quality and placing the concrete in layers on approved surface , after thorough cleaning of excavated surface and during the work including all cost of labour &amp; materials &amp; cost of conveyance, royalty, taxes, other ancillary work, labour cess etc. complete as per specification and drawings &amp; as directed by Engineer-in-charge excluding cost of Steel Fiber.</t>
  </si>
  <si>
    <t xml:space="preserve"> 75mm thick</t>
  </si>
  <si>
    <t xml:space="preserve"> 100mm thick</t>
  </si>
  <si>
    <t>Tunnel lining with M-20 cement concrete using Hard granite crusher broken aggregates of maximum nominal size of 20mm and down graded of uniform colour and texture but free from weathered skin surface, with centring and shuttering, compaction, curing etc complete including all cost, labour, conveyance, taxes of all materials, machineries T &amp; P, royalty &amp; labour cess  as per direction of Engineer-in-Charge(SR-2006/P-29/Item no-28).</t>
  </si>
  <si>
    <t>Furnishing and fixing  permanent Steel support in position inside the Tunnel Including cost, conveyance and taxes of all materials, labour charges, T &amp; P, cost of machineries, labour cess and febrication, erection, laying in position, supporting, blocking and scafolding etc. complete as per specification and drawings as directed by the Enginer-in-charge including all other connected opertaions.</t>
  </si>
  <si>
    <t xml:space="preserve">Providing and fixing reinforcement tor steel  in concrete lining and other works including all labour charges for cutting, bending, binding, anchoring, straightening, welding and clearing Fe-500 of different sizes as per drawing and specification tying the grills &amp; placing in position &amp; other necessary arrangements/operations with all leads, lifts &amp; delofts as directed by the Engineer-in-charge including all cost, labour, T &amp; P, labour cess, conveyance to site of work and taxes of M.S.rods,including binding wire 18 to 20 gauge and all materials for welding etc. complete as directed by Engineer - in- charge </t>
  </si>
  <si>
    <t>Drilling holes of 38mm dia for 25mm dia rock bolting &amp; Grouting including cost of all materials, labour charges, T &amp; P., other connecting operations, conveyance, labours cess etc. complete as per specification and drawings as directed by the Engineer-in-charge.</t>
  </si>
  <si>
    <t xml:space="preserve">Furnishing and fixing rock bolts 25mm.dia with a length of 2500mm with all materials as per specification and drawings including cost, conveyance &amp; Taxes of materials,  all materials fabrications, labour charges, T &amp; P, labour cess  etc. complete including all other connected operations  as directed by Engineer - in- charge </t>
  </si>
  <si>
    <t xml:space="preserve">Drilling 75mm.  dia holes through rock or R.C.C. lining for grouting/ weep hole as per design and specification including all cost, labour, taxes of all materials, and material cost, T. &amp; P, labour cess etc. complete as directed by Engineer - in- charge </t>
  </si>
  <si>
    <t xml:space="preserve">Furnishing &amp; fixing 75mm Ø 3000 mm deep perforated pipe Gravel filled drainage Holes including cost of materials, labour, T &amp; P, taxes of all materials, labour cess etc. complete as directed by Engineer - in- charge </t>
  </si>
  <si>
    <t>Filling sand watered and rammed on the intel and exit portal face including cost, conveyance, royalty, taxes, T &amp; P and labour cess etc. complete as directed by Engineer-in-charge.</t>
  </si>
  <si>
    <t xml:space="preserve">Providing, fixing &amp; fitting of 50 mm Ø Black iron GI Pipe embedded in concrete @ 3000mm C/C including cost of materials, labour, machineries, T &amp; P, taxes of all materials, labour cess etc. complete as directed by Engineer - in- charge </t>
  </si>
  <si>
    <t>Contact grouting / Consolidation grouting the tunnel  with cement slurry including cost, conveyance of all materials with all leads, Lifts &amp; delifts, labour charges, plant and machinery scaffolding, temporary supports, royality, labour cess etc. complete as per specification and drawings including all other connected operations as directed by Engineer - in- charge.</t>
  </si>
  <si>
    <t>Supplying and fixing wire mesh for shotcreting  as per  drawing &amp; specification including cost of materials, conveyance with all leads, lifts &amp; delifts, labour charges, machineries, all taxes, T &amp; P labour cess etc. complete  as per direction of Engineer-in-charge.</t>
  </si>
  <si>
    <t>Preparation of foundation bed in hard rock requiring chieselling, hammering and tampering; wire brushing and air &amp; water jetting etc including all cost, labour charges, all taxes, hire charges of all equipments and T &amp; P, labour cess etc. complete for dams, barrages and power house etc. over rock foundation as directed by Engineer-in-charge.</t>
  </si>
  <si>
    <t xml:space="preserve">Induction of double end hooked loose steel fibber reinforcement of circular cross section for 100mm &amp; 75mm thick shotcrete including all cost, conveyance with all leads, lifts &amp; delifts, labour charges, machineries, all taxes, T &amp; P, labour cess etc. complete  as directed by Engineer - in- charge </t>
  </si>
  <si>
    <t xml:space="preserve">Providing, fixing, Erecting, fabricating, painting, trial and commissioning of Trash rack metal Structure  for inlet structure works including cost of material, conveyance, labour, all taxes of the materials, T &amp; P, labour cess etc. completeas per specification and direction of the EIC </t>
  </si>
  <si>
    <t>Providing , fixing, Design, supply, fabrication, painting, transportation, Erection, trial and commissioning of vertical lift sliding gate, embedded parts steel hoist bridge single stem worm &amp; Worm wheel gear box  as per specification  of works and including cost of all material, conveyance, labour &amp; all taxes of the materials, T &amp; P, labour cess etc. complete as per specification and direction of the Engineer-in-charge.</t>
  </si>
  <si>
    <t xml:space="preserve">Excavation, loading, unloading and carriage by mechanical means of all kinds of soil including Stoney earth, gravel and mourum etc interspread with boulders upto ½cum size with all lifts and delifts including trimming of slopes and bed to design section and depositing the excavated materials away from work site with all leads, lifts and delifts  as per specification including all cost, conveyance,  material, labour, T &amp; P, machineries and labour cess etc. complete  and as directed by the Engineer-In-Charge </t>
  </si>
  <si>
    <t xml:space="preserve">Excavation, loading, unloading and carriage by mechanical means of all kinds of D.I Rock, Laterite and soft Rock not required blasting interspread with boulders  upto ½cum size with all lifts and delifts including trimming of slopes and bed to design section  and depostiting the excavated materials away from work site as per specification and direction of the Engineer-In-Charge with all leads, lifts and delifts from the place of excavation  including all cost, conveyance,  material, labour, T &amp; P, machineries and labour cess etc. complete  and as directed by the Engineer-In-Charge </t>
  </si>
  <si>
    <t xml:space="preserve">Excavation of  hard rock of all toughness and boulders above 0.03Cum in volume with all leads, lifts and delifts including rough dressing as per the specifications including stacking useful stones and disposal of rock by mechanical means with all leads, lifts and delifts   including all cost, conveyance,  material, labour, T &amp; P, machineries and labour cess etc. complete  and as directed by the Engineer-In-Charge </t>
  </si>
  <si>
    <t xml:space="preserve">Rough stone dry packing in aprons , revetments and slope to  design thickness  using 15 to 30 cm  size hard broken granite stone of approved quality from approved quarry free from weathered skin and any other deleterious materials including filling the interstices with small stones, spalls etc. and wedging with hammer and placing the surface to proper line and level, fixing key stones including dewatering, if any, with cost of all materials, conveyance and with all leads, lifts and delifts, royalty, cess and taxes of all materials and labour, T&amp;P with all incidental charges etc. complete  in all respect as per approved drawing, specification and as per the direction of Engineer-in-Charge. (Departmental stone to be used)
</t>
  </si>
  <si>
    <t xml:space="preserve">Rough stone dry packing in aprons , revetments and slope to  design thickness  using 15 to 30 cm  size hard broken granite stone of approved quality from approved quarry free from weathered skin and any other deleterious materials including filling the interstices with small stones, spalls etc. and wedging with hammer and placing the surface to proper line and level, fixing key stones including dewatering, if any, with cost of all materials, conveyance and with all leads, lifts and delifts, royalty, cess and taxes of all materials and labour, T&amp;P with all incidental charges etc. complete  in all respect as per approved drawing, specification and as per the direction of Engineer-in-Charge. </t>
  </si>
  <si>
    <t>CC M-10 Grade Concrete using crushed granite coarse aggregate of size 20 mm and downgraded mixed in batching &amp; mixing plant including cost of all materials, mobilisation charges, labour, machineries, T &amp; P, labour cess and transportation of mixed concrete with the all leads, lifts and delifts by mechanical means and laying in dam, barrages, power house and construct with all leads, lifts, &amp; delift  above average ground level in respective blocks etc complete as per the directions of Engg.In charge.</t>
  </si>
  <si>
    <t>CC M-20 Grade Concrete using crushed granite coarse aggregate of size 20 mm and downgraded mixed in batching &amp; mixing plant including cost of all materials, mobilisation charges, labour, machineries, T &amp; P, labour cess and transportation of mixed concrete with the all leads, lifts and delifts by mechanical means and laying in dam, barrages, power house and construct with all leads, lifts, &amp; delift  above average ground level in respective blocks etc complete as per the directions of Engg.In charge.</t>
  </si>
  <si>
    <t>Fxing 25mm dia anchor bars in foundation Rock including drilling 35mm dia holes, fixing wedged anchor and grouting with cement mortar (1:4)  excluding cost of M S Rods  for Dams, Barrages and power houses, structures including pull testing of 35% of Anchors  including cost of all materials (Excluding cost of  MS rod),  labour, machineries, T &amp; P, labour cess etc complete as directed by Engineer - in- charge.</t>
  </si>
  <si>
    <t>Supply transporting  and laying in proper position of Geo-textile filter manufactured through machine made process of shear bonding techniques and made up of polypropylene(70%) with polythlene(30%) with a superior combination of mechanical and hydraulic properties having mean peak strength of 8 KN/M with Elongation 24% conforming of EN ISO 10319, mass/unit area should be 120 gm conforming to EN ISO 9864, CBR puncture strength-1500 N conforming to EN ISO 12236, Apprent opening size 150 microns conforming to EN ISO 12956. The geo-tixtile materials should  conform to the MORT and HCL. 702.2.3 as laid in the bid document under nearth the hexagonal wire mesh type Gaifan/ Galmac with PVC coated gabion box as a filter layer as per technical specification including all cost of labour,materials, conveyance, taxes, labour cess etc complete as per direction of Engineer- in- charge .</t>
  </si>
  <si>
    <t xml:space="preserve">Providing and fixing reinforcement steel (plain or tor) in cncrete lining including all labour charges for cuttng, bending,binding, anchoring, straightining, welding and cleaing HYSD  Fe-500 of different sizes as per drawing and specification tying the grills &amp; placing in position &amp; other necessary arrangements/operations with all leads, lifts &amp; delofts as directed by the Engineer-in-charge including all cost, labour, T &amp; P, labour cess, conveyance to site of work and taxes of M.S.rods,including binding wire 18 to 20 gauge and all materials for welding etc. complete as directed by Engineer - in- charge </t>
  </si>
  <si>
    <t>Quarrying, collecting, supplying hard Granite stones not less than 0.0025cm with  all leads, lifts and delifts, including cost, conveyance, maintenance of haul road rehanding charges involving Royalty and all other taxes and filling the stones in crates of size 1.00 x 1.00m x0.60m mesh opening 10cm x 10cm x 10cm of  wire crates made with  of 10 SWG  G.I wire, streching wire of 20SWG 100mm x100mm100mm mesh diagonally including 10% extra laps and joints as per clause 15.2 (Ref. to specification 0.253) of MOSF(4th revision ) Data book in all heights and depths with filling the inerstics with small stones wedging and hammering etc complete  (Ref"- page 521 clause no-2503 Sl. no 15.2 chapter 15 of MOST data book ) as directed by Engineer - in- charge .</t>
  </si>
  <si>
    <t>Supplying spreading  for graded filter with layers of 100 mm thick sand,100mm thick granite chips of 20mm down graded ,100mm thick 40mm to 20mm size aggregates including cost of materials, conveyance, labour charges, royalty, taxes of all materials, T &amp; P, labour cess etc complete as per specification and direction of E.I.C</t>
  </si>
  <si>
    <t xml:space="preserve">Providing form work for concrete with F1 finish for upstream faces of dam, spillway, Head Regulators,  unexposed surfaces of foundation, block joints etc. with steel shutters rigidly fixed and removal of forms and making good to the surfaces wherever necessary complete with all cost of materials &amp; labour, conveyance, leads, lifts &amp; delifts including taxes of all materials, cess with incidental charges, T&amp;P etc., complete as per the direction of Engineer-in-Charge. </t>
  </si>
  <si>
    <t xml:space="preserve">Excavation, loading, unloading and carriage by mechanical means of all kinds of soil including Stoney earth, gravel and mourum etc interspread with boulders not exceeding 0.014 cum size with all lifts and delifts including trimming of slopes and bed to design section and depositing the excavated materials away from work site with all leads, lifts and delifts  as per specification including all cost, conveyance,  material, labour, T &amp; P, machineries and labour cess etc. complete  and as directed by the Engineer-In-Charge </t>
  </si>
  <si>
    <t>Quarrying, collecting, supplying hard Granite stones matless than 0.0025cm with  all leads, lift and delift, cost, conveyance, including cost, maintenance of haul road rehanding charges involving Royalty and all other taxes and filling the stones in crates of size 1.00 x 1.00m x0.60m mesh opening 10cm x 10cm x 10cm of  wire crates made with  of 10 SWG  G.I wire, streching wire of 20SWG 100mm x100mm100mm mesh diagonally including 10% extra leps and joints as per clause 15.2(Ref. to specification 0.253) of MOSF(4th revision ) Data book in all heights and depths with filling the inerstics with small stones wedging and hammering etc complete as per direction of E.I.C (Ref"- page 521 clause no-2503 Sl. no 15.2 chapter 15 of most  data book ).</t>
  </si>
  <si>
    <t xml:space="preserve">Providing weep holes in Brick masonry/ Plain/ Reinforced concrete abutment, wing wall/ return wall with 100 mm dia AC pipe, extending through the full width of the structure with slope of 1V :20H towards drawing face in staggered pattern  with cost of all materials &amp; labour with all leads, lifts and delifts with all incidental charges, taxes, T &amp; P &amp; labour cess etc. complete as per approved drawing, specification and as per the direction of Engineer-in-Charge. </t>
  </si>
  <si>
    <t>Vertical Shaft excavation in tunnel in all types of rocks with or with or without temporary or permanent supports &amp; including dressing the surface as required and deposting the excavated materials away from the worksite with all leads, lifts and delifts and by mechanical system or by tipper &amp; dumper or by any other approved convential methods including loading &amp; unloading disposing the mucks systmatically with all leads lifts &amp; delifts excluding the cost of permanent supports only but including all other inputs &amp; connected operations, labour charges, T &amp; P, labour cess etc. complete as per specification and direction of the Engineer-in-charge.</t>
  </si>
  <si>
    <t>Shotcreting in the tunnel intake shaft using M25 concrete with 10mm. and down graded hard crusher broken aggregate of approved quality and placing the concrete in layers on approved surface deeping the wire mesh in between, after though cleaning of excavated surface during the work including cost of all material, labour, taxes opf all materials, conveyance, royalty, other ancillary charges, T &amp; P, labour cess etc. complete as directed by Engineer-in-charge (excluding cost of wire-mesh. 75mm thick)</t>
  </si>
  <si>
    <t>Providing RCC M-20 for lining in vertical intake Shatf  with  20mm downgraded hard broken granite chips of approved quality and placing the concrete in proper position,  including cost of all materials, labour and machineries, vibrating, finishing, curing , clearing the site with all leads, lifts and delifts for all materials as per approved drawings and specifications</t>
  </si>
  <si>
    <t xml:space="preserve">Providing and fixing reinforcement tor steel  in concrete lining in vertical intake Shatf  including all labour charges for cuttng, bending,binding, anchoring, straightining, welding and cleaing HYSD  Fe-500 of different sizes as per drawing and specification tying the grills &amp; placing in position &amp; other necessary arrangements/operations with all leads, lifts &amp; delofts as directed by the Engineer-in-charge including all cost, labour, T &amp; P, labour cess, conveyance to site of work and taxes of M.S.rods,including binding wire 18 to 20 gauge and all materials for welding etc. complete as directed by Engineer - in- charge </t>
  </si>
  <si>
    <t>Drilling holes of 38mm dia for 25mm dia rock bolting &amp; Grouting in vertical intake Shatf  including cost of all materials, labour charges, T &amp; P., other connecting operations, conveyance, labours cess etc. complete as per specification and drawings as directed by the Engineer-in-charge.</t>
  </si>
  <si>
    <t xml:space="preserve">Furnishing and fixing rock bolts 25mm.dia with a length of 2500mm in vertical intake Shatf with all materials as per specification and drawings including cost, conveyance &amp; Taxes of materials,  all materials fabrications, labour charges, T &amp; P, labour cess  etc. complete including all other connected operations  as directed by Engineer - in- charge </t>
  </si>
  <si>
    <t xml:space="preserve">Induction of double end hooked loose steel fibber reinforcement of circular cross section in vertical intake Shatf for 100mm &amp; 75mm thick shotcrete including all cost, conveyance with all leads, lifts &amp; delifts, labour charges, machineries, all taxes, T &amp; P, labour cess etc. complete  as directed by Engineer - in- charge </t>
  </si>
  <si>
    <t>cum</t>
  </si>
  <si>
    <t>Sqm</t>
  </si>
  <si>
    <t>sqm</t>
  </si>
  <si>
    <t>M.T.</t>
  </si>
  <si>
    <t>MT</t>
  </si>
  <si>
    <t>RM</t>
  </si>
  <si>
    <t>Qtl.</t>
  </si>
  <si>
    <t>M.T</t>
  </si>
  <si>
    <t>R.M</t>
  </si>
  <si>
    <t>Name of Work: Construction of Tunnel and allied works of Chheligada Irrigation Project.</t>
  </si>
  <si>
    <t>Contract No:  Bid identification No.OCCL-CBP/01/2020-21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</si>
</sst>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000000"/>
    <numFmt numFmtId="179" formatCode="0.000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Arial"/>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1"/>
      <color indexed="16"/>
      <name val="Arial"/>
      <family val="2"/>
    </font>
    <font>
      <b/>
      <sz val="14"/>
      <color indexed="57"/>
      <name val="Arial"/>
      <family val="2"/>
    </font>
    <font>
      <b/>
      <u val="single"/>
      <sz val="16"/>
      <color indexed="10"/>
      <name val="Arial"/>
      <family val="2"/>
    </font>
    <font>
      <sz val="12"/>
      <color indexed="8"/>
      <name val="Arial"/>
      <family val="2"/>
    </font>
    <font>
      <sz val="12"/>
      <color indexed="8"/>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1"/>
      <color rgb="FF800000"/>
      <name val="Arial"/>
      <family val="2"/>
    </font>
    <font>
      <b/>
      <sz val="14"/>
      <color theme="6" tint="-0.4999699890613556"/>
      <name val="Arial"/>
      <family val="2"/>
    </font>
    <font>
      <sz val="12"/>
      <color theme="1"/>
      <name val="Arial"/>
      <family val="2"/>
    </font>
    <font>
      <sz val="12"/>
      <color theme="1"/>
      <name val="Trebuchet MS"/>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9">
    <xf numFmtId="0" fontId="0" fillId="0" borderId="0" xfId="0" applyFont="1" applyAlignment="1">
      <alignment/>
    </xf>
    <xf numFmtId="0" fontId="3" fillId="0" borderId="0" xfId="62" applyNumberFormat="1" applyFont="1" applyFill="1" applyBorder="1" applyAlignment="1">
      <alignment vertical="center"/>
      <protection/>
    </xf>
    <xf numFmtId="0" fontId="64" fillId="0" borderId="0" xfId="62" applyNumberFormat="1" applyFont="1" applyFill="1" applyBorder="1" applyAlignment="1" applyProtection="1">
      <alignment vertical="center"/>
      <protection locked="0"/>
    </xf>
    <xf numFmtId="0" fontId="64" fillId="0" borderId="0" xfId="62" applyNumberFormat="1" applyFont="1" applyFill="1" applyBorder="1" applyAlignment="1">
      <alignment vertical="center"/>
      <protection/>
    </xf>
    <xf numFmtId="0" fontId="2" fillId="0" borderId="0" xfId="62" applyNumberFormat="1" applyFont="1" applyFill="1" applyBorder="1" applyAlignment="1">
      <alignment vertical="center"/>
      <protection/>
    </xf>
    <xf numFmtId="0" fontId="4" fillId="0" borderId="0" xfId="62" applyNumberFormat="1" applyFont="1" applyFill="1" applyBorder="1" applyAlignment="1">
      <alignment horizontal="left"/>
      <protection/>
    </xf>
    <xf numFmtId="0" fontId="65" fillId="0" borderId="0" xfId="62" applyNumberFormat="1" applyFont="1" applyFill="1" applyBorder="1" applyAlignment="1">
      <alignment horizontal="left"/>
      <protection/>
    </xf>
    <xf numFmtId="0" fontId="3" fillId="0" borderId="0" xfId="62" applyNumberFormat="1" applyFont="1" applyFill="1" applyAlignment="1" applyProtection="1">
      <alignment vertical="center"/>
      <protection locked="0"/>
    </xf>
    <xf numFmtId="0" fontId="64" fillId="0" borderId="0" xfId="62" applyNumberFormat="1" applyFont="1" applyFill="1" applyAlignment="1" applyProtection="1">
      <alignment vertical="center"/>
      <protection locked="0"/>
    </xf>
    <xf numFmtId="0" fontId="3" fillId="0" borderId="0" xfId="62" applyNumberFormat="1" applyFont="1" applyFill="1" applyAlignment="1">
      <alignment vertical="center"/>
      <protection/>
    </xf>
    <xf numFmtId="0" fontId="64" fillId="0" borderId="0" xfId="62" applyNumberFormat="1" applyFont="1" applyFill="1" applyAlignment="1">
      <alignment vertical="center"/>
      <protection/>
    </xf>
    <xf numFmtId="0" fontId="2" fillId="0" borderId="10" xfId="62" applyNumberFormat="1" applyFont="1" applyFill="1" applyBorder="1" applyAlignment="1">
      <alignment horizontal="center" vertical="top" wrapText="1"/>
      <protection/>
    </xf>
    <xf numFmtId="0" fontId="3" fillId="0" borderId="0" xfId="62" applyNumberFormat="1" applyFont="1" applyFill="1">
      <alignment/>
      <protection/>
    </xf>
    <xf numFmtId="0" fontId="64" fillId="0" borderId="0" xfId="62" applyNumberFormat="1" applyFont="1" applyFill="1">
      <alignment/>
      <protection/>
    </xf>
    <xf numFmtId="0" fontId="2" fillId="0" borderId="11" xfId="62" applyNumberFormat="1" applyFont="1" applyFill="1" applyBorder="1" applyAlignment="1">
      <alignment horizontal="center" vertical="top" wrapText="1"/>
      <protection/>
    </xf>
    <xf numFmtId="0" fontId="2" fillId="0" borderId="11" xfId="62" applyNumberFormat="1" applyFont="1" applyFill="1" applyBorder="1" applyAlignment="1" applyProtection="1">
      <alignment horizontal="right" vertical="top"/>
      <protection/>
    </xf>
    <xf numFmtId="0" fontId="3" fillId="0" borderId="11" xfId="62" applyNumberFormat="1" applyFont="1" applyFill="1" applyBorder="1" applyAlignment="1">
      <alignment vertical="top"/>
      <protection/>
    </xf>
    <xf numFmtId="0" fontId="2" fillId="0" borderId="11" xfId="62" applyNumberFormat="1" applyFont="1" applyFill="1" applyBorder="1" applyAlignment="1" applyProtection="1">
      <alignment horizontal="left" vertical="top"/>
      <protection locked="0"/>
    </xf>
    <xf numFmtId="0" fontId="3" fillId="0" borderId="0" xfId="62" applyNumberFormat="1" applyFont="1" applyFill="1" applyAlignment="1">
      <alignment vertical="top"/>
      <protection/>
    </xf>
    <xf numFmtId="0" fontId="64" fillId="0" borderId="0" xfId="62" applyNumberFormat="1" applyFont="1" applyFill="1" applyAlignment="1">
      <alignment vertical="top"/>
      <protection/>
    </xf>
    <xf numFmtId="0" fontId="2" fillId="0" borderId="11" xfId="62" applyNumberFormat="1" applyFont="1" applyFill="1" applyBorder="1" applyAlignment="1" applyProtection="1">
      <alignment horizontal="right" vertical="top"/>
      <protection locked="0"/>
    </xf>
    <xf numFmtId="0" fontId="66" fillId="0" borderId="12" xfId="62" applyNumberFormat="1" applyFont="1" applyFill="1" applyBorder="1" applyAlignment="1" applyProtection="1">
      <alignment vertical="top"/>
      <protection/>
    </xf>
    <xf numFmtId="0" fontId="3" fillId="0" borderId="10" xfId="62" applyNumberFormat="1" applyFont="1" applyFill="1" applyBorder="1" applyAlignment="1" applyProtection="1">
      <alignment vertical="top"/>
      <protection/>
    </xf>
    <xf numFmtId="0" fontId="3" fillId="0" borderId="0" xfId="62" applyNumberFormat="1" applyFont="1" applyFill="1" applyAlignment="1" applyProtection="1">
      <alignment vertical="top"/>
      <protection/>
    </xf>
    <xf numFmtId="0" fontId="64" fillId="0" borderId="0" xfId="62" applyNumberFormat="1" applyFont="1" applyFill="1" applyAlignment="1" applyProtection="1">
      <alignment vertical="top"/>
      <protection/>
    </xf>
    <xf numFmtId="0" fontId="0" fillId="0" borderId="0" xfId="62" applyNumberFormat="1" applyFill="1">
      <alignment/>
      <protection/>
    </xf>
    <xf numFmtId="0" fontId="67" fillId="0" borderId="0" xfId="62" applyNumberFormat="1" applyFont="1" applyFill="1">
      <alignment/>
      <protection/>
    </xf>
    <xf numFmtId="0" fontId="68" fillId="0" borderId="0" xfId="64" applyNumberFormat="1" applyFont="1" applyFill="1" applyBorder="1" applyAlignment="1" applyProtection="1">
      <alignment horizontal="center" vertical="center"/>
      <protection/>
    </xf>
    <xf numFmtId="0" fontId="2" fillId="0" borderId="13" xfId="64" applyNumberFormat="1" applyFont="1" applyFill="1" applyBorder="1" applyAlignment="1" applyProtection="1">
      <alignment horizontal="left" vertical="top" wrapText="1"/>
      <protection/>
    </xf>
    <xf numFmtId="0" fontId="2" fillId="0" borderId="12" xfId="64" applyNumberFormat="1" applyFont="1" applyFill="1" applyBorder="1" applyAlignment="1">
      <alignment horizontal="center" vertical="top" wrapText="1"/>
      <protection/>
    </xf>
    <xf numFmtId="0" fontId="69" fillId="0" borderId="10" xfId="64" applyNumberFormat="1" applyFont="1" applyFill="1" applyBorder="1" applyAlignment="1">
      <alignment vertical="top" wrapText="1"/>
      <protection/>
    </xf>
    <xf numFmtId="0" fontId="3" fillId="0" borderId="11" xfId="64" applyNumberFormat="1" applyFont="1" applyFill="1" applyBorder="1" applyAlignment="1">
      <alignment horizontal="center" vertical="top"/>
      <protection/>
    </xf>
    <xf numFmtId="0" fontId="70" fillId="0" borderId="11" xfId="64" applyNumberFormat="1" applyFont="1" applyFill="1" applyBorder="1" applyAlignment="1">
      <alignment horizontal="left" wrapText="1" readingOrder="1"/>
      <protection/>
    </xf>
    <xf numFmtId="0" fontId="3" fillId="0" borderId="11" xfId="64" applyNumberFormat="1" applyFont="1" applyFill="1" applyBorder="1" applyAlignment="1">
      <alignment vertical="top"/>
      <protection/>
    </xf>
    <xf numFmtId="0" fontId="2" fillId="0" borderId="11" xfId="62" applyNumberFormat="1" applyFont="1" applyFill="1" applyBorder="1" applyAlignment="1" applyProtection="1">
      <alignment horizontal="center" vertical="top" wrapText="1"/>
      <protection locked="0"/>
    </xf>
    <xf numFmtId="0" fontId="3" fillId="0" borderId="11" xfId="64" applyNumberFormat="1" applyFont="1" applyFill="1" applyBorder="1" applyAlignment="1">
      <alignment vertical="top" wrapText="1"/>
      <protection/>
    </xf>
    <xf numFmtId="0" fontId="2" fillId="0" borderId="10" xfId="62" applyNumberFormat="1" applyFont="1" applyFill="1" applyBorder="1" applyAlignment="1" applyProtection="1">
      <alignment horizontal="center" vertical="top" wrapText="1"/>
      <protection locked="0"/>
    </xf>
    <xf numFmtId="0" fontId="2" fillId="0" borderId="11" xfId="64" applyNumberFormat="1" applyFont="1" applyFill="1" applyBorder="1" applyAlignment="1">
      <alignment horizontal="left" vertical="top"/>
      <protection/>
    </xf>
    <xf numFmtId="0" fontId="2" fillId="0" borderId="13" xfId="64" applyNumberFormat="1" applyFont="1" applyFill="1" applyBorder="1" applyAlignment="1">
      <alignment horizontal="left" vertical="top"/>
      <protection/>
    </xf>
    <xf numFmtId="0" fontId="3" fillId="0" borderId="12" xfId="64" applyNumberFormat="1" applyFont="1" applyFill="1" applyBorder="1" applyAlignment="1">
      <alignmen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2" fillId="0" borderId="15" xfId="64" applyNumberFormat="1" applyFont="1" applyFill="1" applyBorder="1" applyAlignment="1">
      <alignment horizontal="left" vertical="top"/>
      <protection/>
    </xf>
    <xf numFmtId="0" fontId="14" fillId="0" borderId="10" xfId="64" applyNumberFormat="1" applyFont="1" applyFill="1" applyBorder="1" applyAlignment="1" applyProtection="1">
      <alignment vertical="center" wrapText="1"/>
      <protection locked="0"/>
    </xf>
    <xf numFmtId="0" fontId="66"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4"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0" fontId="69" fillId="0" borderId="10" xfId="64" applyNumberFormat="1" applyFont="1" applyFill="1" applyBorder="1" applyAlignment="1">
      <alignment horizontal="center" vertical="top" wrapText="1"/>
      <protection/>
    </xf>
    <xf numFmtId="174" fontId="2" fillId="0" borderId="16" xfId="63" applyNumberFormat="1" applyFont="1" applyFill="1" applyBorder="1" applyAlignment="1">
      <alignment horizontal="right" vertical="top"/>
      <protection/>
    </xf>
    <xf numFmtId="174" fontId="6" fillId="0" borderId="17" xfId="64" applyNumberFormat="1" applyFont="1" applyFill="1" applyBorder="1" applyAlignment="1">
      <alignment vertical="top"/>
      <protection/>
    </xf>
    <xf numFmtId="174" fontId="6" fillId="0" borderId="18" xfId="64" applyNumberFormat="1" applyFont="1" applyFill="1" applyBorder="1" applyAlignment="1">
      <alignment horizontal="right" vertical="top"/>
      <protection/>
    </xf>
    <xf numFmtId="174" fontId="2" fillId="33" borderId="19" xfId="62" applyNumberFormat="1" applyFont="1" applyFill="1" applyBorder="1" applyAlignment="1" applyProtection="1">
      <alignment horizontal="right" vertical="top"/>
      <protection locked="0"/>
    </xf>
    <xf numFmtId="174" fontId="2" fillId="33" borderId="11" xfId="62" applyNumberFormat="1" applyFont="1" applyFill="1" applyBorder="1" applyAlignment="1" applyProtection="1">
      <alignment horizontal="right" vertical="top"/>
      <protection locked="0"/>
    </xf>
    <xf numFmtId="0" fontId="71" fillId="33" borderId="10" xfId="64" applyNumberFormat="1" applyFont="1" applyFill="1" applyBorder="1" applyAlignment="1" applyProtection="1">
      <alignment vertical="center" wrapText="1"/>
      <protection locked="0"/>
    </xf>
    <xf numFmtId="177" fontId="72" fillId="33" borderId="10" xfId="74" applyNumberFormat="1" applyFont="1" applyFill="1" applyBorder="1" applyAlignment="1" applyProtection="1">
      <alignment horizontal="center" vertical="center"/>
      <protection locked="0"/>
    </xf>
    <xf numFmtId="0" fontId="3" fillId="0" borderId="11" xfId="64" applyNumberFormat="1" applyFont="1" applyFill="1" applyBorder="1" applyAlignment="1">
      <alignment vertical="center" wrapText="1"/>
      <protection/>
    </xf>
    <xf numFmtId="0" fontId="2" fillId="33" borderId="13"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17" xfId="64" applyNumberFormat="1" applyFont="1" applyFill="1" applyBorder="1" applyAlignment="1" applyProtection="1">
      <alignment horizontal="left" vertical="top"/>
      <protection locked="0"/>
    </xf>
    <xf numFmtId="2" fontId="2" fillId="0" borderId="16" xfId="64" applyNumberFormat="1" applyFont="1" applyFill="1" applyBorder="1" applyAlignment="1">
      <alignment horizontal="right" vertical="center"/>
      <protection/>
    </xf>
    <xf numFmtId="2" fontId="6" fillId="0" borderId="11" xfId="64" applyNumberFormat="1" applyFont="1" applyFill="1" applyBorder="1" applyAlignment="1">
      <alignment vertical="center"/>
      <protection/>
    </xf>
    <xf numFmtId="2" fontId="73" fillId="0" borderId="11" xfId="64" applyNumberFormat="1" applyFont="1" applyFill="1" applyBorder="1" applyAlignment="1">
      <alignment vertical="top"/>
      <protection/>
    </xf>
    <xf numFmtId="0" fontId="17" fillId="0" borderId="11" xfId="59" applyFont="1" applyFill="1" applyBorder="1" applyAlignment="1">
      <alignment horizontal="justify" vertical="top" wrapText="1"/>
      <protection/>
    </xf>
    <xf numFmtId="0" fontId="17" fillId="0" borderId="11" xfId="58" applyFont="1" applyFill="1" applyBorder="1" applyAlignment="1">
      <alignment horizontal="justify" vertical="top" wrapText="1"/>
      <protection/>
    </xf>
    <xf numFmtId="0" fontId="17" fillId="0" borderId="11" xfId="61" applyFont="1" applyFill="1" applyBorder="1" applyAlignment="1">
      <alignment horizontal="justify" vertical="top" wrapText="1"/>
      <protection/>
    </xf>
    <xf numFmtId="0" fontId="17" fillId="0" borderId="11" xfId="57" applyFont="1" applyFill="1" applyBorder="1" applyAlignment="1">
      <alignment horizontal="justify" vertical="top" wrapText="1"/>
      <protection/>
    </xf>
    <xf numFmtId="0" fontId="17" fillId="0" borderId="11" xfId="69" applyFont="1" applyFill="1" applyBorder="1" applyAlignment="1">
      <alignment horizontal="justify" vertical="top" wrapText="1"/>
      <protection/>
    </xf>
    <xf numFmtId="0" fontId="17" fillId="0" borderId="11" xfId="58" applyNumberFormat="1" applyFont="1" applyFill="1" applyBorder="1" applyAlignment="1">
      <alignment horizontal="justify" vertical="top" wrapText="1"/>
      <protection/>
    </xf>
    <xf numFmtId="2" fontId="18" fillId="0" borderId="11" xfId="0" applyNumberFormat="1" applyFont="1" applyFill="1" applyBorder="1" applyAlignment="1">
      <alignment horizontal="center" vertical="center"/>
    </xf>
    <xf numFmtId="0" fontId="18" fillId="0" borderId="11" xfId="0" applyFont="1" applyFill="1" applyBorder="1" applyAlignment="1">
      <alignment horizontal="center" vertical="center"/>
    </xf>
    <xf numFmtId="174" fontId="18" fillId="0" borderId="11" xfId="0" applyNumberFormat="1" applyFont="1" applyFill="1" applyBorder="1" applyAlignment="1">
      <alignment horizontal="center" vertical="center"/>
    </xf>
    <xf numFmtId="174" fontId="74" fillId="0" borderId="11" xfId="0" applyNumberFormat="1" applyFont="1" applyFill="1" applyBorder="1" applyAlignment="1">
      <alignment horizontal="right" vertical="center" wrapText="1"/>
    </xf>
    <xf numFmtId="174" fontId="74" fillId="0" borderId="11" xfId="0" applyNumberFormat="1" applyFont="1" applyFill="1" applyBorder="1" applyAlignment="1">
      <alignment horizontal="right" vertical="center"/>
    </xf>
    <xf numFmtId="0" fontId="75" fillId="0" borderId="11" xfId="0" applyFont="1" applyFill="1" applyBorder="1" applyAlignment="1">
      <alignment horizontal="center" vertical="center"/>
    </xf>
    <xf numFmtId="0" fontId="17" fillId="0" borderId="11" xfId="57" applyFont="1" applyFill="1" applyBorder="1" applyAlignment="1">
      <alignment horizontal="center" vertical="center" wrapText="1"/>
      <protection/>
    </xf>
    <xf numFmtId="0" fontId="17" fillId="0" borderId="11" xfId="58" applyFont="1" applyFill="1" applyBorder="1" applyAlignment="1">
      <alignment horizontal="center" vertical="center" wrapText="1"/>
      <protection/>
    </xf>
    <xf numFmtId="0" fontId="17" fillId="0" borderId="11" xfId="68" applyFont="1" applyFill="1" applyBorder="1" applyAlignment="1">
      <alignment horizontal="center" vertical="center" wrapText="1"/>
      <protection/>
    </xf>
    <xf numFmtId="0" fontId="17" fillId="0" borderId="11" xfId="69" applyFont="1" applyFill="1" applyBorder="1" applyAlignment="1">
      <alignment horizontal="center" vertical="center" wrapText="1"/>
      <protection/>
    </xf>
    <xf numFmtId="0" fontId="0" fillId="0" borderId="11" xfId="0" applyFont="1" applyFill="1" applyBorder="1" applyAlignment="1">
      <alignment horizontal="center"/>
    </xf>
    <xf numFmtId="2" fontId="17" fillId="0" borderId="11" xfId="57" applyNumberFormat="1" applyFont="1" applyFill="1" applyBorder="1" applyAlignment="1">
      <alignment horizontal="center" vertical="center" wrapText="1"/>
      <protection/>
    </xf>
    <xf numFmtId="2" fontId="17" fillId="0" borderId="11" xfId="58" applyNumberFormat="1" applyFont="1" applyFill="1" applyBorder="1" applyAlignment="1">
      <alignment horizontal="center" vertical="center" wrapText="1"/>
      <protection/>
    </xf>
    <xf numFmtId="2" fontId="17" fillId="0" borderId="11" xfId="68" applyNumberFormat="1" applyFont="1" applyFill="1" applyBorder="1" applyAlignment="1">
      <alignment horizontal="center" vertical="center" wrapText="1"/>
      <protection/>
    </xf>
    <xf numFmtId="2" fontId="17" fillId="0" borderId="11" xfId="69" applyNumberFormat="1" applyFont="1" applyFill="1" applyBorder="1" applyAlignment="1">
      <alignment horizontal="center" vertical="center" wrapText="1"/>
      <protection/>
    </xf>
    <xf numFmtId="0" fontId="2" fillId="0" borderId="13" xfId="62" applyNumberFormat="1" applyFont="1" applyFill="1" applyBorder="1" applyAlignment="1">
      <alignment horizontal="center" vertical="center" wrapText="1"/>
      <protection/>
    </xf>
    <xf numFmtId="0" fontId="2" fillId="0" borderId="15" xfId="62" applyNumberFormat="1" applyFont="1" applyFill="1" applyBorder="1" applyAlignment="1">
      <alignment horizontal="center" vertical="center" wrapText="1"/>
      <protection/>
    </xf>
    <xf numFmtId="0" fontId="2" fillId="0" borderId="17" xfId="62" applyNumberFormat="1" applyFont="1" applyFill="1" applyBorder="1" applyAlignment="1">
      <alignment horizontal="center" vertical="center" wrapText="1"/>
      <protection/>
    </xf>
    <xf numFmtId="0" fontId="6" fillId="0" borderId="13" xfId="64" applyNumberFormat="1" applyFont="1" applyFill="1" applyBorder="1" applyAlignment="1">
      <alignment horizontal="center" vertical="top" wrapText="1"/>
      <protection/>
    </xf>
    <xf numFmtId="0" fontId="6" fillId="0" borderId="15" xfId="64" applyNumberFormat="1" applyFont="1" applyFill="1" applyBorder="1" applyAlignment="1">
      <alignment horizontal="center" vertical="top" wrapText="1"/>
      <protection/>
    </xf>
    <xf numFmtId="0" fontId="6" fillId="0" borderId="17" xfId="64" applyNumberFormat="1" applyFont="1" applyFill="1" applyBorder="1" applyAlignment="1">
      <alignment horizontal="center" vertical="top" wrapText="1"/>
      <protection/>
    </xf>
    <xf numFmtId="0" fontId="76" fillId="0" borderId="0" xfId="62" applyNumberFormat="1" applyFont="1" applyFill="1" applyBorder="1" applyAlignment="1">
      <alignment horizontal="right" vertical="top"/>
      <protection/>
    </xf>
    <xf numFmtId="0" fontId="5" fillId="0" borderId="0" xfId="62" applyNumberFormat="1" applyFont="1" applyFill="1" applyBorder="1" applyAlignment="1">
      <alignment horizontal="left" vertical="center" wrapText="1"/>
      <protection/>
    </xf>
    <xf numFmtId="0" fontId="65" fillId="0" borderId="20" xfId="62" applyNumberFormat="1" applyFont="1" applyFill="1" applyBorder="1" applyAlignment="1" applyProtection="1">
      <alignment horizontal="center" wrapText="1"/>
      <protection locked="0"/>
    </xf>
    <xf numFmtId="0" fontId="10" fillId="0" borderId="0" xfId="0" applyFont="1" applyAlignment="1">
      <alignment horizontal="center" vertical="center"/>
    </xf>
    <xf numFmtId="0" fontId="70" fillId="0" borderId="11" xfId="64" applyNumberFormat="1" applyFont="1" applyFill="1" applyBorder="1" applyAlignment="1" applyProtection="1">
      <alignment horizontal="left" wrapText="1" readingOrder="1"/>
      <protection/>
    </xf>
    <xf numFmtId="0" fontId="18" fillId="0" borderId="11" xfId="0" applyFont="1" applyFill="1" applyBorder="1" applyAlignment="1" applyProtection="1">
      <alignment horizontal="center" vertical="center"/>
      <protection/>
    </xf>
    <xf numFmtId="0" fontId="75" fillId="0" borderId="11" xfId="0" applyFont="1" applyFill="1" applyBorder="1" applyAlignment="1" applyProtection="1">
      <alignment horizontal="center" vertical="center"/>
      <protection/>
    </xf>
    <xf numFmtId="2" fontId="18" fillId="0" borderId="11" xfId="0" applyNumberFormat="1" applyFont="1" applyFill="1" applyBorder="1" applyAlignment="1" applyProtection="1">
      <alignment horizontal="center" vertical="center"/>
      <protection/>
    </xf>
    <xf numFmtId="0" fontId="3" fillId="0" borderId="11" xfId="64" applyNumberFormat="1" applyFont="1" applyFill="1" applyBorder="1" applyAlignment="1" applyProtection="1">
      <alignment vertical="top"/>
      <protection/>
    </xf>
    <xf numFmtId="0" fontId="3" fillId="0" borderId="11" xfId="62" applyNumberFormat="1" applyFont="1" applyFill="1" applyBorder="1" applyAlignment="1" applyProtection="1">
      <alignment vertical="top"/>
      <protection/>
    </xf>
    <xf numFmtId="0" fontId="2" fillId="0" borderId="11" xfId="62" applyNumberFormat="1" applyFont="1" applyFill="1" applyBorder="1" applyAlignment="1" applyProtection="1">
      <alignment horizontal="left" vertical="top"/>
      <protection/>
    </xf>
    <xf numFmtId="0" fontId="2" fillId="0" borderId="10" xfId="62" applyNumberFormat="1" applyFont="1" applyFill="1" applyBorder="1" applyAlignment="1" applyProtection="1">
      <alignment horizontal="center" vertical="top" wrapText="1"/>
      <protection/>
    </xf>
    <xf numFmtId="0" fontId="2" fillId="0" borderId="11" xfId="62" applyNumberFormat="1" applyFont="1" applyFill="1" applyBorder="1" applyAlignment="1" applyProtection="1">
      <alignment horizontal="center" vertical="top" wrapText="1"/>
      <protection/>
    </xf>
    <xf numFmtId="2" fontId="2" fillId="0" borderId="16" xfId="64" applyNumberFormat="1" applyFont="1" applyFill="1" applyBorder="1" applyAlignment="1" applyProtection="1">
      <alignment horizontal="right" vertical="center"/>
      <protection/>
    </xf>
    <xf numFmtId="174" fontId="2" fillId="0" borderId="16" xfId="63" applyNumberFormat="1" applyFont="1" applyFill="1" applyBorder="1" applyAlignment="1" applyProtection="1">
      <alignment horizontal="right" vertical="top"/>
      <protection/>
    </xf>
    <xf numFmtId="0" fontId="3" fillId="0" borderId="11" xfId="64" applyNumberFormat="1" applyFont="1" applyFill="1" applyBorder="1" applyAlignment="1" applyProtection="1">
      <alignment vertical="center" wrapText="1"/>
      <protection/>
    </xf>
    <xf numFmtId="174" fontId="2" fillId="0" borderId="11" xfId="62" applyNumberFormat="1" applyFont="1" applyFill="1" applyBorder="1" applyAlignment="1" applyProtection="1">
      <alignment horizontal="right" vertical="top"/>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11" xfId="58"/>
    <cellStyle name="Normal 13" xfId="59"/>
    <cellStyle name="Normal 14" xfId="60"/>
    <cellStyle name="Normal 19" xfId="61"/>
    <cellStyle name="Normal 2" xfId="62"/>
    <cellStyle name="Normal 3" xfId="63"/>
    <cellStyle name="Normal 4" xfId="64"/>
    <cellStyle name="Normal 5" xfId="65"/>
    <cellStyle name="Normal 6" xfId="66"/>
    <cellStyle name="Normal 7" xfId="67"/>
    <cellStyle name="Normal 8" xfId="68"/>
    <cellStyle name="Normal 9" xfId="69"/>
    <cellStyle name="Note" xfId="70"/>
    <cellStyle name="Output" xfId="71"/>
    <cellStyle name="Percent" xfId="72"/>
    <cellStyle name="Percent 2" xfId="73"/>
    <cellStyle name="Percent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63.17.9\Share\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66"/>
  <sheetViews>
    <sheetView showGridLines="0" zoomScale="60" zoomScaleNormal="60" zoomScalePageLayoutView="0" workbookViewId="0" topLeftCell="A60">
      <selection activeCell="D64" sqref="D64"/>
    </sheetView>
  </sheetViews>
  <sheetFormatPr defaultColWidth="9.140625" defaultRowHeight="15"/>
  <cols>
    <col min="1" max="1" width="14.8515625" style="25" customWidth="1"/>
    <col min="2" max="2" width="44.57421875" style="25" customWidth="1"/>
    <col min="3" max="3" width="23.421875" style="25" hidden="1" customWidth="1"/>
    <col min="4" max="4" width="15.140625" style="25" customWidth="1"/>
    <col min="5" max="5" width="14.140625" style="25" customWidth="1"/>
    <col min="6" max="6" width="15.57421875" style="25" customWidth="1"/>
    <col min="7" max="7" width="14.140625" style="25" hidden="1" customWidth="1"/>
    <col min="8" max="10" width="12.140625" style="25" hidden="1" customWidth="1"/>
    <col min="11" max="11" width="19.57421875" style="25" hidden="1" customWidth="1"/>
    <col min="12" max="12" width="14.28125" style="25" hidden="1" customWidth="1"/>
    <col min="13" max="13" width="17.421875" style="25" hidden="1" customWidth="1"/>
    <col min="14" max="14" width="15.28125" style="49" hidden="1" customWidth="1"/>
    <col min="15" max="15" width="14.28125" style="25" hidden="1" customWidth="1"/>
    <col min="16" max="16" width="17.28125" style="25" hidden="1" customWidth="1"/>
    <col min="17" max="17" width="18.421875" style="25" hidden="1" customWidth="1"/>
    <col min="18" max="18" width="17.421875" style="25" hidden="1" customWidth="1"/>
    <col min="19" max="19" width="14.7109375" style="25" hidden="1" customWidth="1"/>
    <col min="20" max="20" width="14.8515625" style="25" hidden="1" customWidth="1"/>
    <col min="21" max="21" width="16.421875" style="25" hidden="1" customWidth="1"/>
    <col min="22" max="22" width="13.00390625" style="25" hidden="1" customWidth="1"/>
    <col min="23" max="51" width="9.140625" style="25" hidden="1" customWidth="1"/>
    <col min="52" max="52" width="10.28125" style="25" hidden="1" customWidth="1"/>
    <col min="53" max="53" width="21.7109375" style="25" customWidth="1"/>
    <col min="54" max="54" width="18.8515625" style="25" hidden="1" customWidth="1"/>
    <col min="55" max="55" width="50.140625" style="25" customWidth="1"/>
    <col min="56" max="238" width="9.140625" style="25" customWidth="1"/>
    <col min="239" max="243" width="9.140625" style="26" customWidth="1"/>
    <col min="244" max="16384" width="9.140625" style="25" customWidth="1"/>
  </cols>
  <sheetData>
    <row r="1" spans="1:243" s="1" customFormat="1" ht="27" customHeight="1">
      <c r="A1" s="92" t="str">
        <f>B2&amp;" BoQ"</f>
        <v>Percentage BoQ</v>
      </c>
      <c r="B1" s="92"/>
      <c r="C1" s="92"/>
      <c r="D1" s="92"/>
      <c r="E1" s="92"/>
      <c r="F1" s="92"/>
      <c r="G1" s="92"/>
      <c r="H1" s="92"/>
      <c r="I1" s="92"/>
      <c r="J1" s="92"/>
      <c r="K1" s="92"/>
      <c r="L1" s="92"/>
      <c r="O1" s="2"/>
      <c r="P1" s="2"/>
      <c r="Q1" s="3"/>
      <c r="IE1" s="3"/>
      <c r="IF1" s="3"/>
      <c r="IG1" s="3"/>
      <c r="IH1" s="3"/>
      <c r="II1" s="3"/>
    </row>
    <row r="2" spans="1:17" s="1" customFormat="1" ht="25.5" customHeight="1" hidden="1">
      <c r="A2" s="27" t="s">
        <v>3</v>
      </c>
      <c r="B2" s="27" t="s">
        <v>44</v>
      </c>
      <c r="C2" s="27" t="s">
        <v>4</v>
      </c>
      <c r="D2" s="27" t="s">
        <v>5</v>
      </c>
      <c r="E2" s="27"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93" t="s">
        <v>55</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75" customHeight="1">
      <c r="A5" s="93" t="s">
        <v>110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75" customHeight="1">
      <c r="A6" s="93" t="s">
        <v>111</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4" t="s">
        <v>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28" t="s">
        <v>50</v>
      </c>
      <c r="B8" s="5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1"/>
      <c r="IE8" s="8"/>
      <c r="IF8" s="8"/>
      <c r="IG8" s="8"/>
      <c r="IH8" s="8"/>
      <c r="II8" s="8"/>
    </row>
    <row r="9" spans="1:243" s="9" customFormat="1" ht="61.5" customHeight="1">
      <c r="A9" s="86" t="s">
        <v>8</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29"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50" t="s">
        <v>51</v>
      </c>
      <c r="BB11" s="30" t="s">
        <v>30</v>
      </c>
      <c r="BC11" s="30"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8" customFormat="1" ht="240">
      <c r="A13" s="31">
        <v>1</v>
      </c>
      <c r="B13" s="65" t="s">
        <v>56</v>
      </c>
      <c r="C13" s="32">
        <v>1</v>
      </c>
      <c r="D13" s="71">
        <v>21916.23</v>
      </c>
      <c r="E13" s="76" t="s">
        <v>54</v>
      </c>
      <c r="F13" s="71">
        <v>7969.1</v>
      </c>
      <c r="G13" s="20"/>
      <c r="H13" s="15"/>
      <c r="I13" s="33" t="s">
        <v>35</v>
      </c>
      <c r="J13" s="16">
        <f aca="true" t="shared" si="0" ref="J13:J44">IF(I13="Less(-)",-1,1)</f>
        <v>1</v>
      </c>
      <c r="K13" s="17" t="s">
        <v>45</v>
      </c>
      <c r="L13" s="17" t="s">
        <v>6</v>
      </c>
      <c r="M13" s="54"/>
      <c r="N13" s="20"/>
      <c r="O13" s="20"/>
      <c r="P13" s="36"/>
      <c r="Q13" s="20"/>
      <c r="R13" s="20"/>
      <c r="S13" s="36"/>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62">
        <f aca="true" t="shared" si="1" ref="BA13:BA44">total_amount_ba($B$2,$D$2,D13,F13,J13,K13,M13)</f>
        <v>174652628.49</v>
      </c>
      <c r="BB13" s="51">
        <f aca="true" t="shared" si="2" ref="BB13:BB44">BA13+SUM(N13:AZ13)</f>
        <v>174652628.49</v>
      </c>
      <c r="BC13" s="58" t="str">
        <f aca="true" t="shared" si="3" ref="BC13:BC44">SpellNumber(L13,BB13)</f>
        <v>INR  Seventeen Crore Forty Six Lakh Fifty Two Thousand Six Hundred &amp; Twenty Eight  and Paise Forty Nine Only</v>
      </c>
      <c r="IE13" s="19">
        <v>1.01</v>
      </c>
      <c r="IF13" s="19" t="s">
        <v>36</v>
      </c>
      <c r="IG13" s="19" t="s">
        <v>33</v>
      </c>
      <c r="IH13" s="19">
        <v>123.223</v>
      </c>
      <c r="II13" s="19" t="s">
        <v>34</v>
      </c>
    </row>
    <row r="14" spans="1:243" s="18" customFormat="1" ht="225">
      <c r="A14" s="31">
        <v>2</v>
      </c>
      <c r="B14" s="65" t="s">
        <v>57</v>
      </c>
      <c r="C14" s="32">
        <v>2</v>
      </c>
      <c r="D14" s="71">
        <v>36748.29</v>
      </c>
      <c r="E14" s="76" t="s">
        <v>54</v>
      </c>
      <c r="F14" s="71">
        <v>121.7</v>
      </c>
      <c r="G14" s="20"/>
      <c r="H14" s="20"/>
      <c r="I14" s="33" t="s">
        <v>35</v>
      </c>
      <c r="J14" s="16">
        <f t="shared" si="0"/>
        <v>1</v>
      </c>
      <c r="K14" s="17" t="s">
        <v>45</v>
      </c>
      <c r="L14" s="17" t="s">
        <v>6</v>
      </c>
      <c r="M14" s="55"/>
      <c r="N14" s="20"/>
      <c r="O14" s="20"/>
      <c r="P14" s="36"/>
      <c r="Q14" s="20"/>
      <c r="R14" s="20"/>
      <c r="S14" s="36"/>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 t="shared" si="1"/>
        <v>4472266.89</v>
      </c>
      <c r="BB14" s="51">
        <f t="shared" si="2"/>
        <v>4472266.89</v>
      </c>
      <c r="BC14" s="58" t="str">
        <f t="shared" si="3"/>
        <v>INR  Forty Four Lakh Seventy Two Thousand Two Hundred &amp; Sixty Six  and Paise Eighty Nine Only</v>
      </c>
      <c r="IE14" s="19">
        <v>1.02</v>
      </c>
      <c r="IF14" s="19" t="s">
        <v>37</v>
      </c>
      <c r="IG14" s="19" t="s">
        <v>38</v>
      </c>
      <c r="IH14" s="19">
        <v>213</v>
      </c>
      <c r="II14" s="19" t="s">
        <v>34</v>
      </c>
    </row>
    <row r="15" spans="1:243" s="18" customFormat="1" ht="300">
      <c r="A15" s="31">
        <v>3</v>
      </c>
      <c r="B15" s="65" t="s">
        <v>58</v>
      </c>
      <c r="C15" s="32">
        <v>3</v>
      </c>
      <c r="D15" s="71">
        <v>3594.43</v>
      </c>
      <c r="E15" s="76" t="s">
        <v>54</v>
      </c>
      <c r="F15" s="71">
        <v>6299.2</v>
      </c>
      <c r="G15" s="20"/>
      <c r="H15" s="20"/>
      <c r="I15" s="33" t="s">
        <v>35</v>
      </c>
      <c r="J15" s="16">
        <f t="shared" si="0"/>
        <v>1</v>
      </c>
      <c r="K15" s="17" t="s">
        <v>45</v>
      </c>
      <c r="L15" s="17" t="s">
        <v>6</v>
      </c>
      <c r="M15" s="55"/>
      <c r="N15" s="20"/>
      <c r="O15" s="20"/>
      <c r="P15" s="36"/>
      <c r="Q15" s="20"/>
      <c r="R15" s="20"/>
      <c r="S15" s="36"/>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 t="shared" si="1"/>
        <v>22642033.46</v>
      </c>
      <c r="BB15" s="51">
        <f t="shared" si="2"/>
        <v>22642033.46</v>
      </c>
      <c r="BC15" s="58" t="str">
        <f t="shared" si="3"/>
        <v>INR  Two Crore Twenty Six Lakh Forty Two Thousand  &amp;Thirty Three  and Paise Forty Six Only</v>
      </c>
      <c r="IE15" s="19">
        <v>2</v>
      </c>
      <c r="IF15" s="19" t="s">
        <v>32</v>
      </c>
      <c r="IG15" s="19" t="s">
        <v>39</v>
      </c>
      <c r="IH15" s="19">
        <v>10</v>
      </c>
      <c r="II15" s="19" t="s">
        <v>34</v>
      </c>
    </row>
    <row r="16" spans="1:243" s="18" customFormat="1" ht="120">
      <c r="A16" s="31">
        <v>4</v>
      </c>
      <c r="B16" s="65" t="s">
        <v>59</v>
      </c>
      <c r="C16" s="32">
        <v>4</v>
      </c>
      <c r="D16" s="71">
        <v>240.09</v>
      </c>
      <c r="E16" s="76" t="s">
        <v>101</v>
      </c>
      <c r="F16" s="71">
        <v>17270.8</v>
      </c>
      <c r="G16" s="20"/>
      <c r="H16" s="20"/>
      <c r="I16" s="33" t="s">
        <v>35</v>
      </c>
      <c r="J16" s="16">
        <f t="shared" si="0"/>
        <v>1</v>
      </c>
      <c r="K16" s="17" t="s">
        <v>45</v>
      </c>
      <c r="L16" s="17" t="s">
        <v>6</v>
      </c>
      <c r="M16" s="55"/>
      <c r="N16" s="20"/>
      <c r="O16" s="20"/>
      <c r="P16" s="36"/>
      <c r="Q16" s="20"/>
      <c r="R16" s="20"/>
      <c r="S16" s="36"/>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 t="shared" si="1"/>
        <v>4146546.37</v>
      </c>
      <c r="BB16" s="51">
        <f t="shared" si="2"/>
        <v>4146546.37</v>
      </c>
      <c r="BC16" s="58" t="str">
        <f t="shared" si="3"/>
        <v>INR  Forty One Lakh Forty Six Thousand Five Hundred &amp; Forty Six  and Paise Thirty Seven Only</v>
      </c>
      <c r="IE16" s="19">
        <v>1.02</v>
      </c>
      <c r="IF16" s="19" t="s">
        <v>37</v>
      </c>
      <c r="IG16" s="19" t="s">
        <v>38</v>
      </c>
      <c r="IH16" s="19">
        <v>213</v>
      </c>
      <c r="II16" s="19" t="s">
        <v>34</v>
      </c>
    </row>
    <row r="17" spans="1:243" s="18" customFormat="1" ht="225">
      <c r="A17" s="31">
        <v>5</v>
      </c>
      <c r="B17" s="65" t="s">
        <v>60</v>
      </c>
      <c r="C17" s="96"/>
      <c r="D17" s="97"/>
      <c r="E17" s="98"/>
      <c r="F17" s="99"/>
      <c r="G17" s="15"/>
      <c r="H17" s="15"/>
      <c r="I17" s="100" t="s">
        <v>35</v>
      </c>
      <c r="J17" s="101">
        <f t="shared" si="0"/>
        <v>1</v>
      </c>
      <c r="K17" s="102" t="s">
        <v>45</v>
      </c>
      <c r="L17" s="102" t="s">
        <v>6</v>
      </c>
      <c r="M17" s="108"/>
      <c r="N17" s="15"/>
      <c r="O17" s="15"/>
      <c r="P17" s="103"/>
      <c r="Q17" s="15"/>
      <c r="R17" s="15"/>
      <c r="S17" s="103"/>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5"/>
      <c r="BB17" s="106"/>
      <c r="BC17" s="107"/>
      <c r="IE17" s="19">
        <v>2</v>
      </c>
      <c r="IF17" s="19" t="s">
        <v>32</v>
      </c>
      <c r="IG17" s="19" t="s">
        <v>39</v>
      </c>
      <c r="IH17" s="19">
        <v>10</v>
      </c>
      <c r="II17" s="19" t="s">
        <v>34</v>
      </c>
    </row>
    <row r="18" spans="1:243" s="18" customFormat="1" ht="42.75">
      <c r="A18" s="31">
        <v>6</v>
      </c>
      <c r="B18" s="65" t="s">
        <v>61</v>
      </c>
      <c r="C18" s="32">
        <v>6</v>
      </c>
      <c r="D18" s="71">
        <v>10200.53</v>
      </c>
      <c r="E18" s="76" t="s">
        <v>103</v>
      </c>
      <c r="F18" s="81">
        <v>1609.3</v>
      </c>
      <c r="G18" s="20"/>
      <c r="H18" s="20"/>
      <c r="I18" s="33" t="s">
        <v>35</v>
      </c>
      <c r="J18" s="16">
        <f t="shared" si="0"/>
        <v>1</v>
      </c>
      <c r="K18" s="17" t="s">
        <v>45</v>
      </c>
      <c r="L18" s="17" t="s">
        <v>6</v>
      </c>
      <c r="M18" s="55"/>
      <c r="N18" s="20"/>
      <c r="O18" s="20"/>
      <c r="P18" s="36"/>
      <c r="Q18" s="20"/>
      <c r="R18" s="20"/>
      <c r="S18" s="36"/>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2">
        <f t="shared" si="1"/>
        <v>16415712.93</v>
      </c>
      <c r="BB18" s="51">
        <f t="shared" si="2"/>
        <v>16415712.93</v>
      </c>
      <c r="BC18" s="58" t="str">
        <f t="shared" si="3"/>
        <v>INR  One Crore Sixty Four Lakh Fifteen Thousand Seven Hundred &amp; Twelve  and Paise Ninety Three Only</v>
      </c>
      <c r="IE18" s="19">
        <v>1.02</v>
      </c>
      <c r="IF18" s="19" t="s">
        <v>37</v>
      </c>
      <c r="IG18" s="19" t="s">
        <v>38</v>
      </c>
      <c r="IH18" s="19">
        <v>213</v>
      </c>
      <c r="II18" s="19" t="s">
        <v>34</v>
      </c>
    </row>
    <row r="19" spans="1:243" s="18" customFormat="1" ht="42.75">
      <c r="A19" s="31">
        <v>7</v>
      </c>
      <c r="B19" s="65" t="s">
        <v>62</v>
      </c>
      <c r="C19" s="32">
        <v>7</v>
      </c>
      <c r="D19" s="71">
        <v>3302.4</v>
      </c>
      <c r="E19" s="76" t="s">
        <v>103</v>
      </c>
      <c r="F19" s="71">
        <v>2145.7</v>
      </c>
      <c r="G19" s="20"/>
      <c r="H19" s="20"/>
      <c r="I19" s="33" t="s">
        <v>35</v>
      </c>
      <c r="J19" s="16">
        <f t="shared" si="0"/>
        <v>1</v>
      </c>
      <c r="K19" s="17" t="s">
        <v>45</v>
      </c>
      <c r="L19" s="17" t="s">
        <v>6</v>
      </c>
      <c r="M19" s="55"/>
      <c r="N19" s="20"/>
      <c r="O19" s="20"/>
      <c r="P19" s="36"/>
      <c r="Q19" s="20"/>
      <c r="R19" s="20"/>
      <c r="S19" s="36"/>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62">
        <f t="shared" si="1"/>
        <v>7085959.68</v>
      </c>
      <c r="BB19" s="51">
        <f t="shared" si="2"/>
        <v>7085959.68</v>
      </c>
      <c r="BC19" s="58" t="str">
        <f t="shared" si="3"/>
        <v>INR  Seventy Lakh Eighty Five Thousand Nine Hundred &amp; Fifty Nine  and Paise Sixty Eight Only</v>
      </c>
      <c r="IE19" s="19">
        <v>2</v>
      </c>
      <c r="IF19" s="19" t="s">
        <v>32</v>
      </c>
      <c r="IG19" s="19" t="s">
        <v>39</v>
      </c>
      <c r="IH19" s="19">
        <v>10</v>
      </c>
      <c r="II19" s="19" t="s">
        <v>34</v>
      </c>
    </row>
    <row r="20" spans="1:243" s="18" customFormat="1" ht="195">
      <c r="A20" s="31">
        <v>8</v>
      </c>
      <c r="B20" s="65" t="s">
        <v>63</v>
      </c>
      <c r="C20" s="32">
        <v>8</v>
      </c>
      <c r="D20" s="71">
        <v>6661.58</v>
      </c>
      <c r="E20" s="76" t="s">
        <v>101</v>
      </c>
      <c r="F20" s="71">
        <v>12716.1</v>
      </c>
      <c r="G20" s="20"/>
      <c r="H20" s="20"/>
      <c r="I20" s="33" t="s">
        <v>35</v>
      </c>
      <c r="J20" s="16">
        <f t="shared" si="0"/>
        <v>1</v>
      </c>
      <c r="K20" s="17" t="s">
        <v>45</v>
      </c>
      <c r="L20" s="17" t="s">
        <v>6</v>
      </c>
      <c r="M20" s="55"/>
      <c r="N20" s="20"/>
      <c r="O20" s="20"/>
      <c r="P20" s="36"/>
      <c r="Q20" s="20"/>
      <c r="R20" s="20"/>
      <c r="S20" s="36"/>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62">
        <f t="shared" si="1"/>
        <v>84709317.44</v>
      </c>
      <c r="BB20" s="51">
        <f t="shared" si="2"/>
        <v>84709317.44</v>
      </c>
      <c r="BC20" s="58" t="str">
        <f t="shared" si="3"/>
        <v>INR  Eight Crore Forty Seven Lakh Nine Thousand Three Hundred &amp; Seventeen  and Paise Forty Four Only</v>
      </c>
      <c r="IE20" s="19">
        <v>1.02</v>
      </c>
      <c r="IF20" s="19" t="s">
        <v>37</v>
      </c>
      <c r="IG20" s="19" t="s">
        <v>38</v>
      </c>
      <c r="IH20" s="19">
        <v>213</v>
      </c>
      <c r="II20" s="19" t="s">
        <v>34</v>
      </c>
    </row>
    <row r="21" spans="1:243" s="18" customFormat="1" ht="180">
      <c r="A21" s="31">
        <v>9</v>
      </c>
      <c r="B21" s="65" t="s">
        <v>64</v>
      </c>
      <c r="C21" s="32">
        <v>9</v>
      </c>
      <c r="D21" s="73">
        <v>283.15</v>
      </c>
      <c r="E21" s="76" t="s">
        <v>104</v>
      </c>
      <c r="F21" s="71">
        <v>119741.1</v>
      </c>
      <c r="G21" s="20"/>
      <c r="H21" s="20"/>
      <c r="I21" s="33" t="s">
        <v>35</v>
      </c>
      <c r="J21" s="16">
        <f t="shared" si="0"/>
        <v>1</v>
      </c>
      <c r="K21" s="17" t="s">
        <v>45</v>
      </c>
      <c r="L21" s="17" t="s">
        <v>6</v>
      </c>
      <c r="M21" s="55"/>
      <c r="N21" s="20"/>
      <c r="O21" s="20"/>
      <c r="P21" s="36"/>
      <c r="Q21" s="20"/>
      <c r="R21" s="20"/>
      <c r="S21" s="36"/>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62">
        <f t="shared" si="1"/>
        <v>33904692.47</v>
      </c>
      <c r="BB21" s="51">
        <f t="shared" si="2"/>
        <v>33904692.47</v>
      </c>
      <c r="BC21" s="58" t="str">
        <f t="shared" si="3"/>
        <v>INR  Three Crore Thirty Nine Lakh Four Thousand Six Hundred &amp; Ninety Two  and Paise Forty Seven Only</v>
      </c>
      <c r="IE21" s="19">
        <v>2</v>
      </c>
      <c r="IF21" s="19" t="s">
        <v>32</v>
      </c>
      <c r="IG21" s="19" t="s">
        <v>39</v>
      </c>
      <c r="IH21" s="19">
        <v>10</v>
      </c>
      <c r="II21" s="19" t="s">
        <v>34</v>
      </c>
    </row>
    <row r="22" spans="1:243" s="18" customFormat="1" ht="255">
      <c r="A22" s="31">
        <v>10</v>
      </c>
      <c r="B22" s="65" t="s">
        <v>65</v>
      </c>
      <c r="C22" s="32">
        <v>10</v>
      </c>
      <c r="D22" s="71">
        <v>769.34</v>
      </c>
      <c r="E22" s="76" t="s">
        <v>105</v>
      </c>
      <c r="F22" s="71">
        <v>103926.6</v>
      </c>
      <c r="G22" s="20"/>
      <c r="H22" s="20"/>
      <c r="I22" s="33" t="s">
        <v>35</v>
      </c>
      <c r="J22" s="16">
        <f t="shared" si="0"/>
        <v>1</v>
      </c>
      <c r="K22" s="17" t="s">
        <v>45</v>
      </c>
      <c r="L22" s="17" t="s">
        <v>6</v>
      </c>
      <c r="M22" s="55"/>
      <c r="N22" s="20"/>
      <c r="O22" s="20"/>
      <c r="P22" s="36"/>
      <c r="Q22" s="20"/>
      <c r="R22" s="20"/>
      <c r="S22" s="36"/>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62">
        <f t="shared" si="1"/>
        <v>79954890.44</v>
      </c>
      <c r="BB22" s="51">
        <f t="shared" si="2"/>
        <v>79954890.44</v>
      </c>
      <c r="BC22" s="58" t="str">
        <f t="shared" si="3"/>
        <v>INR  Seven Crore Ninety Nine Lakh Fifty Four Thousand Eight Hundred &amp; Ninety  and Paise Forty Four Only</v>
      </c>
      <c r="IE22" s="19">
        <v>1.02</v>
      </c>
      <c r="IF22" s="19" t="s">
        <v>37</v>
      </c>
      <c r="IG22" s="19" t="s">
        <v>38</v>
      </c>
      <c r="IH22" s="19">
        <v>213</v>
      </c>
      <c r="II22" s="19" t="s">
        <v>34</v>
      </c>
    </row>
    <row r="23" spans="1:243" s="18" customFormat="1" ht="120">
      <c r="A23" s="31">
        <v>11</v>
      </c>
      <c r="B23" s="65" t="s">
        <v>66</v>
      </c>
      <c r="C23" s="32">
        <v>11</v>
      </c>
      <c r="D23" s="71">
        <v>34295</v>
      </c>
      <c r="E23" s="76" t="s">
        <v>106</v>
      </c>
      <c r="F23" s="71">
        <v>618.2</v>
      </c>
      <c r="G23" s="20"/>
      <c r="H23" s="20"/>
      <c r="I23" s="33" t="s">
        <v>35</v>
      </c>
      <c r="J23" s="16">
        <f t="shared" si="0"/>
        <v>1</v>
      </c>
      <c r="K23" s="17" t="s">
        <v>45</v>
      </c>
      <c r="L23" s="17" t="s">
        <v>6</v>
      </c>
      <c r="M23" s="55"/>
      <c r="N23" s="20"/>
      <c r="O23" s="20"/>
      <c r="P23" s="36"/>
      <c r="Q23" s="20"/>
      <c r="R23" s="20"/>
      <c r="S23" s="36"/>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62">
        <f t="shared" si="1"/>
        <v>21201169</v>
      </c>
      <c r="BB23" s="51">
        <f t="shared" si="2"/>
        <v>21201169</v>
      </c>
      <c r="BC23" s="58" t="str">
        <f t="shared" si="3"/>
        <v>INR  Two Crore Twelve Lakh One Thousand One Hundred &amp; Sixty Nine  Only</v>
      </c>
      <c r="IE23" s="19">
        <v>2</v>
      </c>
      <c r="IF23" s="19" t="s">
        <v>32</v>
      </c>
      <c r="IG23" s="19" t="s">
        <v>39</v>
      </c>
      <c r="IH23" s="19">
        <v>10</v>
      </c>
      <c r="II23" s="19" t="s">
        <v>34</v>
      </c>
    </row>
    <row r="24" spans="1:243" s="18" customFormat="1" ht="150">
      <c r="A24" s="31">
        <v>12</v>
      </c>
      <c r="B24" s="65" t="s">
        <v>67</v>
      </c>
      <c r="C24" s="32">
        <v>12</v>
      </c>
      <c r="D24" s="71">
        <v>27289</v>
      </c>
      <c r="E24" s="76" t="s">
        <v>106</v>
      </c>
      <c r="F24" s="71">
        <v>749.2</v>
      </c>
      <c r="G24" s="20"/>
      <c r="H24" s="20"/>
      <c r="I24" s="33" t="s">
        <v>35</v>
      </c>
      <c r="J24" s="16">
        <f t="shared" si="0"/>
        <v>1</v>
      </c>
      <c r="K24" s="17" t="s">
        <v>45</v>
      </c>
      <c r="L24" s="17" t="s">
        <v>6</v>
      </c>
      <c r="M24" s="55"/>
      <c r="N24" s="20"/>
      <c r="O24" s="20"/>
      <c r="P24" s="36"/>
      <c r="Q24" s="20"/>
      <c r="R24" s="20"/>
      <c r="S24" s="36"/>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62">
        <f t="shared" si="1"/>
        <v>20444918.8</v>
      </c>
      <c r="BB24" s="51">
        <f t="shared" si="2"/>
        <v>20444918.8</v>
      </c>
      <c r="BC24" s="58" t="str">
        <f t="shared" si="3"/>
        <v>INR  Two Crore Four Lakh Forty Four Thousand Nine Hundred &amp; Eighteen  and Paise Eighty Only</v>
      </c>
      <c r="IE24" s="19">
        <v>1.02</v>
      </c>
      <c r="IF24" s="19" t="s">
        <v>37</v>
      </c>
      <c r="IG24" s="19" t="s">
        <v>38</v>
      </c>
      <c r="IH24" s="19">
        <v>213</v>
      </c>
      <c r="II24" s="19" t="s">
        <v>34</v>
      </c>
    </row>
    <row r="25" spans="1:243" s="18" customFormat="1" ht="120">
      <c r="A25" s="31">
        <v>13</v>
      </c>
      <c r="B25" s="65" t="s">
        <v>68</v>
      </c>
      <c r="C25" s="32">
        <v>13</v>
      </c>
      <c r="D25" s="71">
        <v>2568</v>
      </c>
      <c r="E25" s="76" t="s">
        <v>106</v>
      </c>
      <c r="F25" s="71">
        <v>412.1</v>
      </c>
      <c r="G25" s="20"/>
      <c r="H25" s="20"/>
      <c r="I25" s="33" t="s">
        <v>35</v>
      </c>
      <c r="J25" s="16">
        <f t="shared" si="0"/>
        <v>1</v>
      </c>
      <c r="K25" s="17" t="s">
        <v>45</v>
      </c>
      <c r="L25" s="17" t="s">
        <v>6</v>
      </c>
      <c r="M25" s="55"/>
      <c r="N25" s="20"/>
      <c r="O25" s="20"/>
      <c r="P25" s="36"/>
      <c r="Q25" s="20"/>
      <c r="R25" s="20"/>
      <c r="S25" s="36"/>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62">
        <f t="shared" si="1"/>
        <v>1058272.8</v>
      </c>
      <c r="BB25" s="51">
        <f t="shared" si="2"/>
        <v>1058272.8</v>
      </c>
      <c r="BC25" s="58" t="str">
        <f t="shared" si="3"/>
        <v>INR  Ten Lakh Fifty Eight Thousand Two Hundred &amp; Seventy Two  and Paise Eighty Only</v>
      </c>
      <c r="IE25" s="19">
        <v>1.02</v>
      </c>
      <c r="IF25" s="19" t="s">
        <v>37</v>
      </c>
      <c r="IG25" s="19" t="s">
        <v>38</v>
      </c>
      <c r="IH25" s="19">
        <v>213</v>
      </c>
      <c r="II25" s="19" t="s">
        <v>34</v>
      </c>
    </row>
    <row r="26" spans="1:243" s="18" customFormat="1" ht="90">
      <c r="A26" s="31">
        <v>14</v>
      </c>
      <c r="B26" s="65" t="s">
        <v>69</v>
      </c>
      <c r="C26" s="32">
        <v>14</v>
      </c>
      <c r="D26" s="71">
        <v>2568</v>
      </c>
      <c r="E26" s="76" t="s">
        <v>106</v>
      </c>
      <c r="F26" s="71">
        <v>349.4</v>
      </c>
      <c r="G26" s="20"/>
      <c r="H26" s="20"/>
      <c r="I26" s="33" t="s">
        <v>35</v>
      </c>
      <c r="J26" s="16">
        <f t="shared" si="0"/>
        <v>1</v>
      </c>
      <c r="K26" s="17" t="s">
        <v>45</v>
      </c>
      <c r="L26" s="17" t="s">
        <v>6</v>
      </c>
      <c r="M26" s="55"/>
      <c r="N26" s="20"/>
      <c r="O26" s="20"/>
      <c r="P26" s="36"/>
      <c r="Q26" s="20"/>
      <c r="R26" s="20"/>
      <c r="S26" s="36"/>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62">
        <f t="shared" si="1"/>
        <v>897259.2</v>
      </c>
      <c r="BB26" s="51">
        <f t="shared" si="2"/>
        <v>897259.2</v>
      </c>
      <c r="BC26" s="58" t="str">
        <f t="shared" si="3"/>
        <v>INR  Eight Lakh Ninety Seven Thousand Two Hundred &amp; Fifty Nine  and Paise Twenty Only</v>
      </c>
      <c r="IE26" s="19">
        <v>2</v>
      </c>
      <c r="IF26" s="19" t="s">
        <v>32</v>
      </c>
      <c r="IG26" s="19" t="s">
        <v>39</v>
      </c>
      <c r="IH26" s="19">
        <v>10</v>
      </c>
      <c r="II26" s="19" t="s">
        <v>34</v>
      </c>
    </row>
    <row r="27" spans="1:243" s="18" customFormat="1" ht="75">
      <c r="A27" s="31">
        <v>15</v>
      </c>
      <c r="B27" s="65" t="s">
        <v>70</v>
      </c>
      <c r="C27" s="32">
        <v>15</v>
      </c>
      <c r="D27" s="71">
        <v>13.44</v>
      </c>
      <c r="E27" s="76" t="s">
        <v>54</v>
      </c>
      <c r="F27" s="71">
        <v>657.1</v>
      </c>
      <c r="G27" s="20"/>
      <c r="H27" s="20"/>
      <c r="I27" s="33" t="s">
        <v>35</v>
      </c>
      <c r="J27" s="16">
        <f t="shared" si="0"/>
        <v>1</v>
      </c>
      <c r="K27" s="17" t="s">
        <v>45</v>
      </c>
      <c r="L27" s="17" t="s">
        <v>6</v>
      </c>
      <c r="M27" s="55"/>
      <c r="N27" s="20"/>
      <c r="O27" s="20"/>
      <c r="P27" s="36"/>
      <c r="Q27" s="20"/>
      <c r="R27" s="20"/>
      <c r="S27" s="36"/>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62">
        <f t="shared" si="1"/>
        <v>8831.42</v>
      </c>
      <c r="BB27" s="51">
        <f t="shared" si="2"/>
        <v>8831.42</v>
      </c>
      <c r="BC27" s="58" t="str">
        <f t="shared" si="3"/>
        <v>INR  Eight Thousand Eight Hundred &amp; Thirty One  and Paise Forty Two Only</v>
      </c>
      <c r="IE27" s="19">
        <v>1.02</v>
      </c>
      <c r="IF27" s="19" t="s">
        <v>37</v>
      </c>
      <c r="IG27" s="19" t="s">
        <v>38</v>
      </c>
      <c r="IH27" s="19">
        <v>213</v>
      </c>
      <c r="II27" s="19" t="s">
        <v>34</v>
      </c>
    </row>
    <row r="28" spans="1:243" s="18" customFormat="1" ht="105">
      <c r="A28" s="31">
        <v>16</v>
      </c>
      <c r="B28" s="65" t="s">
        <v>71</v>
      </c>
      <c r="C28" s="32">
        <v>16</v>
      </c>
      <c r="D28" s="71">
        <v>738.3</v>
      </c>
      <c r="E28" s="76" t="s">
        <v>106</v>
      </c>
      <c r="F28" s="71">
        <v>891.9</v>
      </c>
      <c r="G28" s="20"/>
      <c r="H28" s="20"/>
      <c r="I28" s="33" t="s">
        <v>35</v>
      </c>
      <c r="J28" s="16">
        <f t="shared" si="0"/>
        <v>1</v>
      </c>
      <c r="K28" s="17" t="s">
        <v>45</v>
      </c>
      <c r="L28" s="17" t="s">
        <v>6</v>
      </c>
      <c r="M28" s="55"/>
      <c r="N28" s="20"/>
      <c r="O28" s="20"/>
      <c r="P28" s="36"/>
      <c r="Q28" s="20"/>
      <c r="R28" s="20"/>
      <c r="S28" s="36"/>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62">
        <f t="shared" si="1"/>
        <v>658489.77</v>
      </c>
      <c r="BB28" s="51">
        <f t="shared" si="2"/>
        <v>658489.77</v>
      </c>
      <c r="BC28" s="58" t="str">
        <f t="shared" si="3"/>
        <v>INR  Six Lakh Fifty Eight Thousand Four Hundred &amp; Eighty Nine  and Paise Seventy Seven Only</v>
      </c>
      <c r="IE28" s="19">
        <v>2</v>
      </c>
      <c r="IF28" s="19" t="s">
        <v>32</v>
      </c>
      <c r="IG28" s="19" t="s">
        <v>39</v>
      </c>
      <c r="IH28" s="19">
        <v>10</v>
      </c>
      <c r="II28" s="19" t="s">
        <v>34</v>
      </c>
    </row>
    <row r="29" spans="1:243" s="18" customFormat="1" ht="165">
      <c r="A29" s="31">
        <v>17</v>
      </c>
      <c r="B29" s="65" t="s">
        <v>72</v>
      </c>
      <c r="C29" s="32">
        <v>17</v>
      </c>
      <c r="D29" s="71">
        <v>16250</v>
      </c>
      <c r="E29" s="72" t="s">
        <v>107</v>
      </c>
      <c r="F29" s="71">
        <v>1989.5</v>
      </c>
      <c r="G29" s="20"/>
      <c r="H29" s="20"/>
      <c r="I29" s="33" t="s">
        <v>35</v>
      </c>
      <c r="J29" s="16">
        <f t="shared" si="0"/>
        <v>1</v>
      </c>
      <c r="K29" s="17" t="s">
        <v>45</v>
      </c>
      <c r="L29" s="17" t="s">
        <v>6</v>
      </c>
      <c r="M29" s="55"/>
      <c r="N29" s="20"/>
      <c r="O29" s="20"/>
      <c r="P29" s="36"/>
      <c r="Q29" s="20"/>
      <c r="R29" s="20"/>
      <c r="S29" s="36"/>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2">
        <f t="shared" si="1"/>
        <v>32329375</v>
      </c>
      <c r="BB29" s="51">
        <f t="shared" si="2"/>
        <v>32329375</v>
      </c>
      <c r="BC29" s="58" t="str">
        <f t="shared" si="3"/>
        <v>INR  Three Crore Twenty Three Lakh Twenty Nine Thousand Three Hundred &amp; Seventy Five  Only</v>
      </c>
      <c r="IE29" s="19">
        <v>1.02</v>
      </c>
      <c r="IF29" s="19" t="s">
        <v>37</v>
      </c>
      <c r="IG29" s="19" t="s">
        <v>38</v>
      </c>
      <c r="IH29" s="19">
        <v>213</v>
      </c>
      <c r="II29" s="19" t="s">
        <v>34</v>
      </c>
    </row>
    <row r="30" spans="1:243" s="18" customFormat="1" ht="120">
      <c r="A30" s="31">
        <v>18</v>
      </c>
      <c r="B30" s="65" t="s">
        <v>73</v>
      </c>
      <c r="C30" s="32">
        <v>18</v>
      </c>
      <c r="D30" s="71">
        <v>7809.62</v>
      </c>
      <c r="E30" s="76" t="s">
        <v>102</v>
      </c>
      <c r="F30" s="71">
        <v>1103.8</v>
      </c>
      <c r="G30" s="20"/>
      <c r="H30" s="20"/>
      <c r="I30" s="33" t="s">
        <v>35</v>
      </c>
      <c r="J30" s="16">
        <f t="shared" si="0"/>
        <v>1</v>
      </c>
      <c r="K30" s="17" t="s">
        <v>45</v>
      </c>
      <c r="L30" s="17" t="s">
        <v>6</v>
      </c>
      <c r="M30" s="55"/>
      <c r="N30" s="20"/>
      <c r="O30" s="20"/>
      <c r="P30" s="36"/>
      <c r="Q30" s="20"/>
      <c r="R30" s="20"/>
      <c r="S30" s="36"/>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62">
        <f t="shared" si="1"/>
        <v>8620258.56</v>
      </c>
      <c r="BB30" s="51">
        <f t="shared" si="2"/>
        <v>8620258.56</v>
      </c>
      <c r="BC30" s="58" t="str">
        <f t="shared" si="3"/>
        <v>INR  Eighty Six Lakh Twenty Thousand Two Hundred &amp; Fifty Eight  and Paise Fifty Six Only</v>
      </c>
      <c r="IE30" s="19">
        <v>2</v>
      </c>
      <c r="IF30" s="19" t="s">
        <v>32</v>
      </c>
      <c r="IG30" s="19" t="s">
        <v>39</v>
      </c>
      <c r="IH30" s="19">
        <v>10</v>
      </c>
      <c r="II30" s="19" t="s">
        <v>34</v>
      </c>
    </row>
    <row r="31" spans="1:243" s="18" customFormat="1" ht="150">
      <c r="A31" s="31">
        <v>19</v>
      </c>
      <c r="B31" s="65" t="s">
        <v>74</v>
      </c>
      <c r="C31" s="32">
        <v>19</v>
      </c>
      <c r="D31" s="71">
        <v>9030.75</v>
      </c>
      <c r="E31" s="76" t="s">
        <v>103</v>
      </c>
      <c r="F31" s="71">
        <v>192.95</v>
      </c>
      <c r="G31" s="20"/>
      <c r="H31" s="20"/>
      <c r="I31" s="33" t="s">
        <v>35</v>
      </c>
      <c r="J31" s="16">
        <f t="shared" si="0"/>
        <v>1</v>
      </c>
      <c r="K31" s="17" t="s">
        <v>45</v>
      </c>
      <c r="L31" s="17" t="s">
        <v>6</v>
      </c>
      <c r="M31" s="55"/>
      <c r="N31" s="20"/>
      <c r="O31" s="20"/>
      <c r="P31" s="36"/>
      <c r="Q31" s="20"/>
      <c r="R31" s="20"/>
      <c r="S31" s="36"/>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t="shared" si="1"/>
        <v>1742483.21</v>
      </c>
      <c r="BB31" s="51">
        <f t="shared" si="2"/>
        <v>1742483.21</v>
      </c>
      <c r="BC31" s="58" t="str">
        <f t="shared" si="3"/>
        <v>INR  Seventeen Lakh Forty Two Thousand Four Hundred &amp; Eighty Three  and Paise Twenty One Only</v>
      </c>
      <c r="IE31" s="19">
        <v>1.02</v>
      </c>
      <c r="IF31" s="19" t="s">
        <v>37</v>
      </c>
      <c r="IG31" s="19" t="s">
        <v>38</v>
      </c>
      <c r="IH31" s="19">
        <v>213</v>
      </c>
      <c r="II31" s="19" t="s">
        <v>34</v>
      </c>
    </row>
    <row r="32" spans="1:243" s="18" customFormat="1" ht="135">
      <c r="A32" s="31">
        <v>20</v>
      </c>
      <c r="B32" s="65" t="s">
        <v>75</v>
      </c>
      <c r="C32" s="32">
        <v>20</v>
      </c>
      <c r="D32" s="71">
        <v>54.77</v>
      </c>
      <c r="E32" s="76" t="s">
        <v>105</v>
      </c>
      <c r="F32" s="71">
        <v>94797.7</v>
      </c>
      <c r="G32" s="20"/>
      <c r="H32" s="20"/>
      <c r="I32" s="33" t="s">
        <v>35</v>
      </c>
      <c r="J32" s="16">
        <f t="shared" si="0"/>
        <v>1</v>
      </c>
      <c r="K32" s="17" t="s">
        <v>45</v>
      </c>
      <c r="L32" s="17" t="s">
        <v>6</v>
      </c>
      <c r="M32" s="55"/>
      <c r="N32" s="20"/>
      <c r="O32" s="20"/>
      <c r="P32" s="36"/>
      <c r="Q32" s="20"/>
      <c r="R32" s="20"/>
      <c r="S32" s="36"/>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 t="shared" si="1"/>
        <v>5192070.03</v>
      </c>
      <c r="BB32" s="51">
        <f t="shared" si="2"/>
        <v>5192070.03</v>
      </c>
      <c r="BC32" s="58" t="str">
        <f t="shared" si="3"/>
        <v>INR  Fifty One Lakh Ninety Two Thousand  &amp;Seventy  and Paise Three Only</v>
      </c>
      <c r="IE32" s="19">
        <v>2</v>
      </c>
      <c r="IF32" s="19" t="s">
        <v>32</v>
      </c>
      <c r="IG32" s="19" t="s">
        <v>39</v>
      </c>
      <c r="IH32" s="19">
        <v>10</v>
      </c>
      <c r="II32" s="19" t="s">
        <v>34</v>
      </c>
    </row>
    <row r="33" spans="1:243" s="18" customFormat="1" ht="135">
      <c r="A33" s="31">
        <v>21</v>
      </c>
      <c r="B33" s="65" t="s">
        <v>76</v>
      </c>
      <c r="C33" s="32">
        <v>21</v>
      </c>
      <c r="D33" s="71">
        <v>9</v>
      </c>
      <c r="E33" s="77" t="s">
        <v>105</v>
      </c>
      <c r="F33" s="82">
        <v>167637.5</v>
      </c>
      <c r="G33" s="20"/>
      <c r="H33" s="20"/>
      <c r="I33" s="33" t="s">
        <v>35</v>
      </c>
      <c r="J33" s="16">
        <f t="shared" si="0"/>
        <v>1</v>
      </c>
      <c r="K33" s="17" t="s">
        <v>45</v>
      </c>
      <c r="L33" s="17" t="s">
        <v>6</v>
      </c>
      <c r="M33" s="55"/>
      <c r="N33" s="20"/>
      <c r="O33" s="20"/>
      <c r="P33" s="36"/>
      <c r="Q33" s="20"/>
      <c r="R33" s="20"/>
      <c r="S33" s="36"/>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62">
        <f t="shared" si="1"/>
        <v>1508737.5</v>
      </c>
      <c r="BB33" s="51">
        <f t="shared" si="2"/>
        <v>1508737.5</v>
      </c>
      <c r="BC33" s="58" t="str">
        <f t="shared" si="3"/>
        <v>INR  Fifteen Lakh Eight Thousand Seven Hundred &amp; Thirty Seven  and Paise Fifty Only</v>
      </c>
      <c r="IE33" s="19">
        <v>1.02</v>
      </c>
      <c r="IF33" s="19" t="s">
        <v>37</v>
      </c>
      <c r="IG33" s="19" t="s">
        <v>38</v>
      </c>
      <c r="IH33" s="19">
        <v>213</v>
      </c>
      <c r="II33" s="19" t="s">
        <v>34</v>
      </c>
    </row>
    <row r="34" spans="1:243" s="18" customFormat="1" ht="180">
      <c r="A34" s="31">
        <v>22</v>
      </c>
      <c r="B34" s="65" t="s">
        <v>77</v>
      </c>
      <c r="C34" s="32">
        <v>22</v>
      </c>
      <c r="D34" s="71">
        <v>19.29</v>
      </c>
      <c r="E34" s="77" t="s">
        <v>102</v>
      </c>
      <c r="F34" s="82">
        <v>207697.5</v>
      </c>
      <c r="G34" s="20"/>
      <c r="H34" s="20"/>
      <c r="I34" s="33" t="s">
        <v>35</v>
      </c>
      <c r="J34" s="16">
        <f t="shared" si="0"/>
        <v>1</v>
      </c>
      <c r="K34" s="17" t="s">
        <v>45</v>
      </c>
      <c r="L34" s="17" t="s">
        <v>6</v>
      </c>
      <c r="M34" s="55"/>
      <c r="N34" s="20"/>
      <c r="O34" s="20"/>
      <c r="P34" s="36"/>
      <c r="Q34" s="20"/>
      <c r="R34" s="20"/>
      <c r="S34" s="36"/>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62">
        <f t="shared" si="1"/>
        <v>4006484.78</v>
      </c>
      <c r="BB34" s="51">
        <f t="shared" si="2"/>
        <v>4006484.78</v>
      </c>
      <c r="BC34" s="58" t="str">
        <f t="shared" si="3"/>
        <v>INR  Forty Lakh Six Thousand Four Hundred &amp; Eighty Four  and Paise Seventy Eight Only</v>
      </c>
      <c r="IE34" s="19">
        <v>2</v>
      </c>
      <c r="IF34" s="19" t="s">
        <v>32</v>
      </c>
      <c r="IG34" s="19" t="s">
        <v>39</v>
      </c>
      <c r="IH34" s="19">
        <v>10</v>
      </c>
      <c r="II34" s="19" t="s">
        <v>34</v>
      </c>
    </row>
    <row r="35" spans="1:243" s="18" customFormat="1" ht="210">
      <c r="A35" s="31">
        <v>23</v>
      </c>
      <c r="B35" s="65" t="s">
        <v>78</v>
      </c>
      <c r="C35" s="32">
        <v>23</v>
      </c>
      <c r="D35" s="74">
        <v>265310.69</v>
      </c>
      <c r="E35" s="78" t="s">
        <v>54</v>
      </c>
      <c r="F35" s="83">
        <v>121.7</v>
      </c>
      <c r="G35" s="20"/>
      <c r="H35" s="20"/>
      <c r="I35" s="33" t="s">
        <v>35</v>
      </c>
      <c r="J35" s="16">
        <f t="shared" si="0"/>
        <v>1</v>
      </c>
      <c r="K35" s="17" t="s">
        <v>45</v>
      </c>
      <c r="L35" s="17" t="s">
        <v>6</v>
      </c>
      <c r="M35" s="55"/>
      <c r="N35" s="20"/>
      <c r="O35" s="20"/>
      <c r="P35" s="36"/>
      <c r="Q35" s="20"/>
      <c r="R35" s="20"/>
      <c r="S35" s="36"/>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62">
        <f t="shared" si="1"/>
        <v>32288310.97</v>
      </c>
      <c r="BB35" s="51">
        <f t="shared" si="2"/>
        <v>32288310.97</v>
      </c>
      <c r="BC35" s="58" t="str">
        <f t="shared" si="3"/>
        <v>INR  Three Crore Twenty Two Lakh Eighty Eight Thousand Three Hundred &amp; Ten  and Paise Ninety Seven Only</v>
      </c>
      <c r="IE35" s="19">
        <v>1.02</v>
      </c>
      <c r="IF35" s="19" t="s">
        <v>37</v>
      </c>
      <c r="IG35" s="19" t="s">
        <v>38</v>
      </c>
      <c r="IH35" s="19">
        <v>213</v>
      </c>
      <c r="II35" s="19" t="s">
        <v>34</v>
      </c>
    </row>
    <row r="36" spans="1:243" s="18" customFormat="1" ht="255">
      <c r="A36" s="31">
        <v>24</v>
      </c>
      <c r="B36" s="66" t="s">
        <v>79</v>
      </c>
      <c r="C36" s="32">
        <v>24</v>
      </c>
      <c r="D36" s="74">
        <v>113704.58</v>
      </c>
      <c r="E36" s="78" t="s">
        <v>54</v>
      </c>
      <c r="F36" s="83">
        <v>150.4</v>
      </c>
      <c r="G36" s="20"/>
      <c r="H36" s="20"/>
      <c r="I36" s="33" t="s">
        <v>35</v>
      </c>
      <c r="J36" s="16">
        <f t="shared" si="0"/>
        <v>1</v>
      </c>
      <c r="K36" s="17" t="s">
        <v>45</v>
      </c>
      <c r="L36" s="17" t="s">
        <v>6</v>
      </c>
      <c r="M36" s="55"/>
      <c r="N36" s="20"/>
      <c r="O36" s="20"/>
      <c r="P36" s="36"/>
      <c r="Q36" s="20"/>
      <c r="R36" s="20"/>
      <c r="S36" s="36"/>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62">
        <f t="shared" si="1"/>
        <v>17101168.83</v>
      </c>
      <c r="BB36" s="51">
        <f t="shared" si="2"/>
        <v>17101168.83</v>
      </c>
      <c r="BC36" s="58" t="str">
        <f t="shared" si="3"/>
        <v>INR  One Crore Seventy One Lakh One Thousand One Hundred &amp; Sixty Eight  and Paise Eighty Three Only</v>
      </c>
      <c r="IE36" s="19">
        <v>2</v>
      </c>
      <c r="IF36" s="19" t="s">
        <v>32</v>
      </c>
      <c r="IG36" s="19" t="s">
        <v>39</v>
      </c>
      <c r="IH36" s="19">
        <v>10</v>
      </c>
      <c r="II36" s="19" t="s">
        <v>34</v>
      </c>
    </row>
    <row r="37" spans="1:243" s="18" customFormat="1" ht="180">
      <c r="A37" s="31">
        <v>25</v>
      </c>
      <c r="B37" s="67" t="s">
        <v>80</v>
      </c>
      <c r="C37" s="32">
        <v>25</v>
      </c>
      <c r="D37" s="75">
        <v>35065.22</v>
      </c>
      <c r="E37" s="77" t="s">
        <v>54</v>
      </c>
      <c r="F37" s="82">
        <v>342.6</v>
      </c>
      <c r="G37" s="20"/>
      <c r="H37" s="20"/>
      <c r="I37" s="33" t="s">
        <v>35</v>
      </c>
      <c r="J37" s="16">
        <f t="shared" si="0"/>
        <v>1</v>
      </c>
      <c r="K37" s="17" t="s">
        <v>45</v>
      </c>
      <c r="L37" s="17" t="s">
        <v>6</v>
      </c>
      <c r="M37" s="55"/>
      <c r="N37" s="20"/>
      <c r="O37" s="20"/>
      <c r="P37" s="36"/>
      <c r="Q37" s="20"/>
      <c r="R37" s="20"/>
      <c r="S37" s="36"/>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62">
        <f t="shared" si="1"/>
        <v>12013344.37</v>
      </c>
      <c r="BB37" s="51">
        <f t="shared" si="2"/>
        <v>12013344.37</v>
      </c>
      <c r="BC37" s="58" t="str">
        <f t="shared" si="3"/>
        <v>INR  One Crore Twenty Lakh Thirteen Thousand Three Hundred &amp; Forty Four  and Paise Thirty Seven Only</v>
      </c>
      <c r="IE37" s="19">
        <v>1.02</v>
      </c>
      <c r="IF37" s="19" t="s">
        <v>37</v>
      </c>
      <c r="IG37" s="19" t="s">
        <v>38</v>
      </c>
      <c r="IH37" s="19">
        <v>213</v>
      </c>
      <c r="II37" s="19" t="s">
        <v>34</v>
      </c>
    </row>
    <row r="38" spans="1:243" s="18" customFormat="1" ht="315">
      <c r="A38" s="31">
        <v>26</v>
      </c>
      <c r="B38" s="65" t="s">
        <v>81</v>
      </c>
      <c r="C38" s="32">
        <v>26</v>
      </c>
      <c r="D38" s="74">
        <v>24545.65</v>
      </c>
      <c r="E38" s="78" t="s">
        <v>101</v>
      </c>
      <c r="F38" s="83">
        <v>886.5</v>
      </c>
      <c r="G38" s="20"/>
      <c r="H38" s="20"/>
      <c r="I38" s="33" t="s">
        <v>35</v>
      </c>
      <c r="J38" s="16">
        <f t="shared" si="0"/>
        <v>1</v>
      </c>
      <c r="K38" s="17" t="s">
        <v>45</v>
      </c>
      <c r="L38" s="17" t="s">
        <v>6</v>
      </c>
      <c r="M38" s="55"/>
      <c r="N38" s="20"/>
      <c r="O38" s="20"/>
      <c r="P38" s="36"/>
      <c r="Q38" s="20"/>
      <c r="R38" s="20"/>
      <c r="S38" s="36"/>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62">
        <f t="shared" si="1"/>
        <v>21759718.73</v>
      </c>
      <c r="BB38" s="51">
        <f t="shared" si="2"/>
        <v>21759718.73</v>
      </c>
      <c r="BC38" s="58" t="str">
        <f t="shared" si="3"/>
        <v>INR  Two Crore Seventeen Lakh Fifty Nine Thousand Seven Hundred &amp; Eighteen  and Paise Seventy Three Only</v>
      </c>
      <c r="IE38" s="19">
        <v>2</v>
      </c>
      <c r="IF38" s="19" t="s">
        <v>32</v>
      </c>
      <c r="IG38" s="19" t="s">
        <v>39</v>
      </c>
      <c r="IH38" s="19">
        <v>10</v>
      </c>
      <c r="II38" s="19" t="s">
        <v>34</v>
      </c>
    </row>
    <row r="39" spans="1:243" s="18" customFormat="1" ht="270">
      <c r="A39" s="31">
        <v>27</v>
      </c>
      <c r="B39" s="66" t="s">
        <v>82</v>
      </c>
      <c r="C39" s="32">
        <v>27</v>
      </c>
      <c r="D39" s="74">
        <v>4796.82</v>
      </c>
      <c r="E39" s="78" t="s">
        <v>101</v>
      </c>
      <c r="F39" s="83">
        <v>1313.8</v>
      </c>
      <c r="G39" s="20"/>
      <c r="H39" s="20"/>
      <c r="I39" s="33" t="s">
        <v>35</v>
      </c>
      <c r="J39" s="16">
        <f t="shared" si="0"/>
        <v>1</v>
      </c>
      <c r="K39" s="17" t="s">
        <v>45</v>
      </c>
      <c r="L39" s="17" t="s">
        <v>6</v>
      </c>
      <c r="M39" s="55"/>
      <c r="N39" s="20"/>
      <c r="O39" s="20"/>
      <c r="P39" s="36"/>
      <c r="Q39" s="20"/>
      <c r="R39" s="20"/>
      <c r="S39" s="36"/>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62">
        <f t="shared" si="1"/>
        <v>6302062.12</v>
      </c>
      <c r="BB39" s="51">
        <f t="shared" si="2"/>
        <v>6302062.12</v>
      </c>
      <c r="BC39" s="58" t="str">
        <f t="shared" si="3"/>
        <v>INR  Sixty Three Lakh Two Thousand  &amp;Sixty Two  and Paise Twelve Only</v>
      </c>
      <c r="IE39" s="19">
        <v>1.02</v>
      </c>
      <c r="IF39" s="19" t="s">
        <v>37</v>
      </c>
      <c r="IG39" s="19" t="s">
        <v>38</v>
      </c>
      <c r="IH39" s="19">
        <v>213</v>
      </c>
      <c r="II39" s="19" t="s">
        <v>34</v>
      </c>
    </row>
    <row r="40" spans="1:243" s="18" customFormat="1" ht="195">
      <c r="A40" s="31">
        <v>28</v>
      </c>
      <c r="B40" s="68" t="s">
        <v>83</v>
      </c>
      <c r="C40" s="32">
        <v>28</v>
      </c>
      <c r="D40" s="75">
        <v>1029.48</v>
      </c>
      <c r="E40" s="79" t="s">
        <v>101</v>
      </c>
      <c r="F40" s="84">
        <v>3883.3</v>
      </c>
      <c r="G40" s="20"/>
      <c r="H40" s="20"/>
      <c r="I40" s="33" t="s">
        <v>35</v>
      </c>
      <c r="J40" s="16">
        <f t="shared" si="0"/>
        <v>1</v>
      </c>
      <c r="K40" s="17" t="s">
        <v>45</v>
      </c>
      <c r="L40" s="17" t="s">
        <v>6</v>
      </c>
      <c r="M40" s="55"/>
      <c r="N40" s="20"/>
      <c r="O40" s="20"/>
      <c r="P40" s="36"/>
      <c r="Q40" s="20"/>
      <c r="R40" s="20"/>
      <c r="S40" s="36"/>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62">
        <f t="shared" si="1"/>
        <v>3997779.68</v>
      </c>
      <c r="BB40" s="51">
        <f t="shared" si="2"/>
        <v>3997779.68</v>
      </c>
      <c r="BC40" s="58" t="str">
        <f t="shared" si="3"/>
        <v>INR  Thirty Nine Lakh Ninety Seven Thousand Seven Hundred &amp; Seventy Nine  and Paise Sixty Eight Only</v>
      </c>
      <c r="IE40" s="19">
        <v>2</v>
      </c>
      <c r="IF40" s="19" t="s">
        <v>32</v>
      </c>
      <c r="IG40" s="19" t="s">
        <v>39</v>
      </c>
      <c r="IH40" s="19">
        <v>10</v>
      </c>
      <c r="II40" s="19" t="s">
        <v>34</v>
      </c>
    </row>
    <row r="41" spans="1:243" s="18" customFormat="1" ht="195">
      <c r="A41" s="31">
        <v>29</v>
      </c>
      <c r="B41" s="69" t="s">
        <v>84</v>
      </c>
      <c r="C41" s="32">
        <v>29</v>
      </c>
      <c r="D41" s="75">
        <v>3766</v>
      </c>
      <c r="E41" s="79" t="s">
        <v>101</v>
      </c>
      <c r="F41" s="85">
        <v>5018.6</v>
      </c>
      <c r="G41" s="20"/>
      <c r="H41" s="20"/>
      <c r="I41" s="33" t="s">
        <v>35</v>
      </c>
      <c r="J41" s="16">
        <f t="shared" si="0"/>
        <v>1</v>
      </c>
      <c r="K41" s="17" t="s">
        <v>45</v>
      </c>
      <c r="L41" s="17" t="s">
        <v>6</v>
      </c>
      <c r="M41" s="55"/>
      <c r="N41" s="20"/>
      <c r="O41" s="20"/>
      <c r="P41" s="36"/>
      <c r="Q41" s="20"/>
      <c r="R41" s="20"/>
      <c r="S41" s="36"/>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62">
        <f t="shared" si="1"/>
        <v>18900047.6</v>
      </c>
      <c r="BB41" s="51">
        <f t="shared" si="2"/>
        <v>18900047.6</v>
      </c>
      <c r="BC41" s="58" t="str">
        <f t="shared" si="3"/>
        <v>INR  One Crore Eighty Nine Lakh  &amp;Forty Seven  and Paise Sixty Only</v>
      </c>
      <c r="IE41" s="19">
        <v>1.02</v>
      </c>
      <c r="IF41" s="19" t="s">
        <v>37</v>
      </c>
      <c r="IG41" s="19" t="s">
        <v>38</v>
      </c>
      <c r="IH41" s="19">
        <v>213</v>
      </c>
      <c r="II41" s="19" t="s">
        <v>34</v>
      </c>
    </row>
    <row r="42" spans="1:243" s="18" customFormat="1" ht="165">
      <c r="A42" s="31">
        <v>30</v>
      </c>
      <c r="B42" s="69" t="s">
        <v>85</v>
      </c>
      <c r="C42" s="32">
        <v>30</v>
      </c>
      <c r="D42" s="75">
        <v>8530</v>
      </c>
      <c r="E42" s="77" t="s">
        <v>106</v>
      </c>
      <c r="F42" s="82">
        <v>1195.5</v>
      </c>
      <c r="G42" s="20"/>
      <c r="H42" s="20"/>
      <c r="I42" s="33" t="s">
        <v>35</v>
      </c>
      <c r="J42" s="16">
        <f t="shared" si="0"/>
        <v>1</v>
      </c>
      <c r="K42" s="17" t="s">
        <v>45</v>
      </c>
      <c r="L42" s="17" t="s">
        <v>6</v>
      </c>
      <c r="M42" s="55"/>
      <c r="N42" s="20"/>
      <c r="O42" s="20"/>
      <c r="P42" s="36"/>
      <c r="Q42" s="20"/>
      <c r="R42" s="20"/>
      <c r="S42" s="36"/>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62">
        <f t="shared" si="1"/>
        <v>10197615</v>
      </c>
      <c r="BB42" s="51">
        <f t="shared" si="2"/>
        <v>10197615</v>
      </c>
      <c r="BC42" s="58" t="str">
        <f t="shared" si="3"/>
        <v>INR  One Crore One Lakh Ninety Seven Thousand Six Hundred &amp; Fifteen  Only</v>
      </c>
      <c r="IE42" s="19">
        <v>2</v>
      </c>
      <c r="IF42" s="19" t="s">
        <v>32</v>
      </c>
      <c r="IG42" s="19" t="s">
        <v>39</v>
      </c>
      <c r="IH42" s="19">
        <v>10</v>
      </c>
      <c r="II42" s="19" t="s">
        <v>34</v>
      </c>
    </row>
    <row r="43" spans="1:243" s="18" customFormat="1" ht="345">
      <c r="A43" s="31">
        <v>31</v>
      </c>
      <c r="B43" s="67" t="s">
        <v>86</v>
      </c>
      <c r="C43" s="32">
        <v>31</v>
      </c>
      <c r="D43" s="75">
        <v>79830</v>
      </c>
      <c r="E43" s="77" t="s">
        <v>106</v>
      </c>
      <c r="F43" s="82">
        <v>165.4</v>
      </c>
      <c r="G43" s="20"/>
      <c r="H43" s="20"/>
      <c r="I43" s="33" t="s">
        <v>35</v>
      </c>
      <c r="J43" s="16">
        <f t="shared" si="0"/>
        <v>1</v>
      </c>
      <c r="K43" s="17" t="s">
        <v>45</v>
      </c>
      <c r="L43" s="17" t="s">
        <v>6</v>
      </c>
      <c r="M43" s="55"/>
      <c r="N43" s="20"/>
      <c r="O43" s="20"/>
      <c r="P43" s="36"/>
      <c r="Q43" s="20"/>
      <c r="R43" s="20"/>
      <c r="S43" s="36"/>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62">
        <f t="shared" si="1"/>
        <v>13203882</v>
      </c>
      <c r="BB43" s="51">
        <f t="shared" si="2"/>
        <v>13203882</v>
      </c>
      <c r="BC43" s="58" t="str">
        <f t="shared" si="3"/>
        <v>INR  One Crore Thirty Two Lakh Three Thousand Eight Hundred &amp; Eighty Two  Only</v>
      </c>
      <c r="IE43" s="19">
        <v>1.02</v>
      </c>
      <c r="IF43" s="19" t="s">
        <v>37</v>
      </c>
      <c r="IG43" s="19" t="s">
        <v>38</v>
      </c>
      <c r="IH43" s="19">
        <v>213</v>
      </c>
      <c r="II43" s="19" t="s">
        <v>34</v>
      </c>
    </row>
    <row r="44" spans="1:243" s="18" customFormat="1" ht="240">
      <c r="A44" s="31">
        <v>32</v>
      </c>
      <c r="B44" s="67" t="s">
        <v>87</v>
      </c>
      <c r="C44" s="32">
        <v>32</v>
      </c>
      <c r="D44" s="75">
        <v>564.9</v>
      </c>
      <c r="E44" s="77" t="s">
        <v>108</v>
      </c>
      <c r="F44" s="82">
        <v>103926.6</v>
      </c>
      <c r="G44" s="20"/>
      <c r="H44" s="20"/>
      <c r="I44" s="33" t="s">
        <v>35</v>
      </c>
      <c r="J44" s="16">
        <f t="shared" si="0"/>
        <v>1</v>
      </c>
      <c r="K44" s="17" t="s">
        <v>45</v>
      </c>
      <c r="L44" s="17" t="s">
        <v>6</v>
      </c>
      <c r="M44" s="55"/>
      <c r="N44" s="20"/>
      <c r="O44" s="20"/>
      <c r="P44" s="36"/>
      <c r="Q44" s="20"/>
      <c r="R44" s="20"/>
      <c r="S44" s="36"/>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62">
        <f t="shared" si="1"/>
        <v>58708136.34</v>
      </c>
      <c r="BB44" s="51">
        <f t="shared" si="2"/>
        <v>58708136.34</v>
      </c>
      <c r="BC44" s="58" t="str">
        <f t="shared" si="3"/>
        <v>INR  Five Crore Eighty Seven Lakh Eight Thousand One Hundred &amp; Thirty Six  and Paise Thirty Four Only</v>
      </c>
      <c r="IE44" s="19">
        <v>2</v>
      </c>
      <c r="IF44" s="19" t="s">
        <v>32</v>
      </c>
      <c r="IG44" s="19" t="s">
        <v>39</v>
      </c>
      <c r="IH44" s="19">
        <v>10</v>
      </c>
      <c r="II44" s="19" t="s">
        <v>34</v>
      </c>
    </row>
    <row r="45" spans="1:243" s="18" customFormat="1" ht="300">
      <c r="A45" s="31">
        <v>33</v>
      </c>
      <c r="B45" s="65" t="s">
        <v>88</v>
      </c>
      <c r="C45" s="32">
        <v>33</v>
      </c>
      <c r="D45" s="74">
        <v>1250</v>
      </c>
      <c r="E45" s="78" t="s">
        <v>54</v>
      </c>
      <c r="F45" s="83">
        <v>2706.1</v>
      </c>
      <c r="G45" s="20"/>
      <c r="H45" s="20"/>
      <c r="I45" s="33" t="s">
        <v>35</v>
      </c>
      <c r="J45" s="16">
        <f aca="true" t="shared" si="4" ref="J45:J76">IF(I45="Less(-)",-1,1)</f>
        <v>1</v>
      </c>
      <c r="K45" s="17" t="s">
        <v>45</v>
      </c>
      <c r="L45" s="17" t="s">
        <v>6</v>
      </c>
      <c r="M45" s="55"/>
      <c r="N45" s="20"/>
      <c r="O45" s="20"/>
      <c r="P45" s="36"/>
      <c r="Q45" s="20"/>
      <c r="R45" s="20"/>
      <c r="S45" s="36"/>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62">
        <f aca="true" t="shared" si="5" ref="BA45:BA62">total_amount_ba($B$2,$D$2,D45,F45,J45,K45,M45)</f>
        <v>3382625</v>
      </c>
      <c r="BB45" s="51">
        <f aca="true" t="shared" si="6" ref="BB45:BB76">BA45+SUM(N45:AZ45)</f>
        <v>3382625</v>
      </c>
      <c r="BC45" s="58" t="str">
        <f aca="true" t="shared" si="7" ref="BC45:BC76">SpellNumber(L45,BB45)</f>
        <v>INR  Thirty Three Lakh Eighty Two Thousand Six Hundred &amp; Twenty Five  Only</v>
      </c>
      <c r="IE45" s="19">
        <v>3</v>
      </c>
      <c r="IF45" s="19" t="s">
        <v>40</v>
      </c>
      <c r="IG45" s="19" t="s">
        <v>41</v>
      </c>
      <c r="IH45" s="19">
        <v>10</v>
      </c>
      <c r="II45" s="19" t="s">
        <v>34</v>
      </c>
    </row>
    <row r="46" spans="1:243" s="18" customFormat="1" ht="135">
      <c r="A46" s="31">
        <v>34</v>
      </c>
      <c r="B46" s="66" t="s">
        <v>89</v>
      </c>
      <c r="C46" s="32">
        <v>34</v>
      </c>
      <c r="D46" s="74">
        <v>375</v>
      </c>
      <c r="E46" s="78" t="s">
        <v>54</v>
      </c>
      <c r="F46" s="83">
        <v>1633.6</v>
      </c>
      <c r="G46" s="20"/>
      <c r="H46" s="20"/>
      <c r="I46" s="33" t="s">
        <v>35</v>
      </c>
      <c r="J46" s="16">
        <f t="shared" si="4"/>
        <v>1</v>
      </c>
      <c r="K46" s="17" t="s">
        <v>45</v>
      </c>
      <c r="L46" s="17" t="s">
        <v>6</v>
      </c>
      <c r="M46" s="55"/>
      <c r="N46" s="20"/>
      <c r="O46" s="20"/>
      <c r="P46" s="36"/>
      <c r="Q46" s="20"/>
      <c r="R46" s="20"/>
      <c r="S46" s="36"/>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62">
        <f t="shared" si="5"/>
        <v>612600</v>
      </c>
      <c r="BB46" s="51">
        <f t="shared" si="6"/>
        <v>612600</v>
      </c>
      <c r="BC46" s="58" t="str">
        <f t="shared" si="7"/>
        <v>INR  Six Lakh Twelve Thousand Six Hundred    Only</v>
      </c>
      <c r="IE46" s="19">
        <v>1.02</v>
      </c>
      <c r="IF46" s="19" t="s">
        <v>37</v>
      </c>
      <c r="IG46" s="19" t="s">
        <v>38</v>
      </c>
      <c r="IH46" s="19">
        <v>213</v>
      </c>
      <c r="II46" s="19" t="s">
        <v>34</v>
      </c>
    </row>
    <row r="47" spans="1:243" s="18" customFormat="1" ht="180">
      <c r="A47" s="31">
        <v>35</v>
      </c>
      <c r="B47" s="68" t="s">
        <v>90</v>
      </c>
      <c r="C47" s="32">
        <v>35</v>
      </c>
      <c r="D47" s="75">
        <v>9344.86</v>
      </c>
      <c r="E47" s="79" t="s">
        <v>102</v>
      </c>
      <c r="F47" s="84">
        <v>658.75</v>
      </c>
      <c r="G47" s="20"/>
      <c r="H47" s="20"/>
      <c r="I47" s="33" t="s">
        <v>35</v>
      </c>
      <c r="J47" s="16">
        <f t="shared" si="4"/>
        <v>1</v>
      </c>
      <c r="K47" s="17" t="s">
        <v>45</v>
      </c>
      <c r="L47" s="17" t="s">
        <v>6</v>
      </c>
      <c r="M47" s="55"/>
      <c r="N47" s="20"/>
      <c r="O47" s="20"/>
      <c r="P47" s="36"/>
      <c r="Q47" s="20"/>
      <c r="R47" s="20"/>
      <c r="S47" s="36"/>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62">
        <f t="shared" si="5"/>
        <v>6155926.53</v>
      </c>
      <c r="BB47" s="51">
        <f t="shared" si="6"/>
        <v>6155926.53</v>
      </c>
      <c r="BC47" s="58" t="str">
        <f t="shared" si="7"/>
        <v>INR  Sixty One Lakh Fifty Five Thousand Nine Hundred &amp; Twenty Six  and Paise Fifty Three Only</v>
      </c>
      <c r="IE47" s="19">
        <v>2</v>
      </c>
      <c r="IF47" s="19" t="s">
        <v>32</v>
      </c>
      <c r="IG47" s="19" t="s">
        <v>39</v>
      </c>
      <c r="IH47" s="19">
        <v>10</v>
      </c>
      <c r="II47" s="19" t="s">
        <v>34</v>
      </c>
    </row>
    <row r="48" spans="1:243" s="18" customFormat="1" ht="105">
      <c r="A48" s="31">
        <v>36</v>
      </c>
      <c r="B48" s="69" t="s">
        <v>68</v>
      </c>
      <c r="C48" s="32">
        <v>36</v>
      </c>
      <c r="D48" s="75">
        <v>1044</v>
      </c>
      <c r="E48" s="80" t="s">
        <v>106</v>
      </c>
      <c r="F48" s="85">
        <v>412.1</v>
      </c>
      <c r="G48" s="20"/>
      <c r="H48" s="20"/>
      <c r="I48" s="33" t="s">
        <v>35</v>
      </c>
      <c r="J48" s="16">
        <f t="shared" si="4"/>
        <v>1</v>
      </c>
      <c r="K48" s="17" t="s">
        <v>45</v>
      </c>
      <c r="L48" s="17" t="s">
        <v>6</v>
      </c>
      <c r="M48" s="55"/>
      <c r="N48" s="20"/>
      <c r="O48" s="20"/>
      <c r="P48" s="36"/>
      <c r="Q48" s="20"/>
      <c r="R48" s="20"/>
      <c r="S48" s="36"/>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62">
        <f t="shared" si="5"/>
        <v>430232.4</v>
      </c>
      <c r="BB48" s="51">
        <f t="shared" si="6"/>
        <v>430232.4</v>
      </c>
      <c r="BC48" s="58" t="str">
        <f t="shared" si="7"/>
        <v>INR  Four Lakh Thirty Thousand Two Hundred &amp; Thirty Two  and Paise Forty Only</v>
      </c>
      <c r="IE48" s="19">
        <v>1.02</v>
      </c>
      <c r="IF48" s="19" t="s">
        <v>37</v>
      </c>
      <c r="IG48" s="19" t="s">
        <v>38</v>
      </c>
      <c r="IH48" s="19">
        <v>213</v>
      </c>
      <c r="II48" s="19" t="s">
        <v>34</v>
      </c>
    </row>
    <row r="49" spans="1:243" s="18" customFormat="1" ht="210">
      <c r="A49" s="31">
        <v>37</v>
      </c>
      <c r="B49" s="69" t="s">
        <v>91</v>
      </c>
      <c r="C49" s="32">
        <v>37</v>
      </c>
      <c r="D49" s="75">
        <v>60555.53</v>
      </c>
      <c r="E49" s="77" t="s">
        <v>54</v>
      </c>
      <c r="F49" s="82">
        <v>121.7</v>
      </c>
      <c r="G49" s="20"/>
      <c r="H49" s="20"/>
      <c r="I49" s="33" t="s">
        <v>35</v>
      </c>
      <c r="J49" s="16">
        <f t="shared" si="4"/>
        <v>1</v>
      </c>
      <c r="K49" s="17" t="s">
        <v>45</v>
      </c>
      <c r="L49" s="17" t="s">
        <v>6</v>
      </c>
      <c r="M49" s="55"/>
      <c r="N49" s="20"/>
      <c r="O49" s="20"/>
      <c r="P49" s="36"/>
      <c r="Q49" s="20"/>
      <c r="R49" s="20"/>
      <c r="S49" s="36"/>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62">
        <f t="shared" si="5"/>
        <v>7369608</v>
      </c>
      <c r="BB49" s="51">
        <f t="shared" si="6"/>
        <v>7369608</v>
      </c>
      <c r="BC49" s="58" t="str">
        <f t="shared" si="7"/>
        <v>INR  Seventy Three Lakh Sixty Nine Thousand Six Hundred &amp; Eight  Only</v>
      </c>
      <c r="IE49" s="19">
        <v>2</v>
      </c>
      <c r="IF49" s="19" t="s">
        <v>32</v>
      </c>
      <c r="IG49" s="19" t="s">
        <v>39</v>
      </c>
      <c r="IH49" s="19">
        <v>10</v>
      </c>
      <c r="II49" s="19" t="s">
        <v>34</v>
      </c>
    </row>
    <row r="50" spans="1:243" s="18" customFormat="1" ht="195">
      <c r="A50" s="31">
        <v>38</v>
      </c>
      <c r="B50" s="67" t="s">
        <v>84</v>
      </c>
      <c r="C50" s="32">
        <v>38</v>
      </c>
      <c r="D50" s="75">
        <v>6977</v>
      </c>
      <c r="E50" s="77" t="s">
        <v>54</v>
      </c>
      <c r="F50" s="82">
        <v>5018.6</v>
      </c>
      <c r="G50" s="20"/>
      <c r="H50" s="20"/>
      <c r="I50" s="33" t="s">
        <v>35</v>
      </c>
      <c r="J50" s="16">
        <f t="shared" si="4"/>
        <v>1</v>
      </c>
      <c r="K50" s="17" t="s">
        <v>45</v>
      </c>
      <c r="L50" s="17" t="s">
        <v>6</v>
      </c>
      <c r="M50" s="55"/>
      <c r="N50" s="20"/>
      <c r="O50" s="20"/>
      <c r="P50" s="36"/>
      <c r="Q50" s="20"/>
      <c r="R50" s="20"/>
      <c r="S50" s="36"/>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62">
        <f t="shared" si="5"/>
        <v>35014772.2</v>
      </c>
      <c r="BB50" s="51">
        <f t="shared" si="6"/>
        <v>35014772.2</v>
      </c>
      <c r="BC50" s="58" t="str">
        <f t="shared" si="7"/>
        <v>INR  Three Crore Fifty Lakh Fourteen Thousand Seven Hundred &amp; Seventy Two  and Paise Twenty Only</v>
      </c>
      <c r="IE50" s="19">
        <v>1.02</v>
      </c>
      <c r="IF50" s="19" t="s">
        <v>37</v>
      </c>
      <c r="IG50" s="19" t="s">
        <v>38</v>
      </c>
      <c r="IH50" s="19">
        <v>213</v>
      </c>
      <c r="II50" s="19" t="s">
        <v>34</v>
      </c>
    </row>
    <row r="51" spans="1:243" s="18" customFormat="1" ht="285">
      <c r="A51" s="31">
        <v>39</v>
      </c>
      <c r="B51" s="67" t="s">
        <v>92</v>
      </c>
      <c r="C51" s="32">
        <v>39</v>
      </c>
      <c r="D51" s="75">
        <v>19556</v>
      </c>
      <c r="E51" s="77" t="s">
        <v>54</v>
      </c>
      <c r="F51" s="82">
        <v>2706.1</v>
      </c>
      <c r="G51" s="20"/>
      <c r="H51" s="20"/>
      <c r="I51" s="33" t="s">
        <v>35</v>
      </c>
      <c r="J51" s="16">
        <f t="shared" si="4"/>
        <v>1</v>
      </c>
      <c r="K51" s="17" t="s">
        <v>45</v>
      </c>
      <c r="L51" s="17" t="s">
        <v>6</v>
      </c>
      <c r="M51" s="55"/>
      <c r="N51" s="20"/>
      <c r="O51" s="20"/>
      <c r="P51" s="36"/>
      <c r="Q51" s="20"/>
      <c r="R51" s="20"/>
      <c r="S51" s="36"/>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62">
        <f t="shared" si="5"/>
        <v>52920491.6</v>
      </c>
      <c r="BB51" s="51">
        <f t="shared" si="6"/>
        <v>52920491.6</v>
      </c>
      <c r="BC51" s="58" t="str">
        <f t="shared" si="7"/>
        <v>INR  Five Crore Twenty Nine Lakh Twenty Thousand Four Hundred &amp; Ninety One  and Paise Sixty Only</v>
      </c>
      <c r="IE51" s="19">
        <v>2</v>
      </c>
      <c r="IF51" s="19" t="s">
        <v>32</v>
      </c>
      <c r="IG51" s="19" t="s">
        <v>39</v>
      </c>
      <c r="IH51" s="19">
        <v>10</v>
      </c>
      <c r="II51" s="19" t="s">
        <v>34</v>
      </c>
    </row>
    <row r="52" spans="1:243" s="18" customFormat="1" ht="180">
      <c r="A52" s="31">
        <v>40</v>
      </c>
      <c r="B52" s="65" t="s">
        <v>90</v>
      </c>
      <c r="C52" s="32">
        <v>40</v>
      </c>
      <c r="D52" s="74">
        <v>13251</v>
      </c>
      <c r="E52" s="78" t="s">
        <v>102</v>
      </c>
      <c r="F52" s="83">
        <v>658.75</v>
      </c>
      <c r="G52" s="20"/>
      <c r="H52" s="20"/>
      <c r="I52" s="33" t="s">
        <v>35</v>
      </c>
      <c r="J52" s="16">
        <f t="shared" si="4"/>
        <v>1</v>
      </c>
      <c r="K52" s="17" t="s">
        <v>45</v>
      </c>
      <c r="L52" s="17" t="s">
        <v>6</v>
      </c>
      <c r="M52" s="55"/>
      <c r="N52" s="20"/>
      <c r="O52" s="20"/>
      <c r="P52" s="36"/>
      <c r="Q52" s="20"/>
      <c r="R52" s="20"/>
      <c r="S52" s="36"/>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62">
        <f t="shared" si="5"/>
        <v>8729096.25</v>
      </c>
      <c r="BB52" s="51">
        <f t="shared" si="6"/>
        <v>8729096.25</v>
      </c>
      <c r="BC52" s="58" t="str">
        <f t="shared" si="7"/>
        <v>INR  Eighty Seven Lakh Twenty Nine Thousand  &amp;Ninety Six  and Paise Twenty Five Only</v>
      </c>
      <c r="IE52" s="19">
        <v>1.02</v>
      </c>
      <c r="IF52" s="19" t="s">
        <v>37</v>
      </c>
      <c r="IG52" s="19" t="s">
        <v>38</v>
      </c>
      <c r="IH52" s="19">
        <v>213</v>
      </c>
      <c r="II52" s="19" t="s">
        <v>34</v>
      </c>
    </row>
    <row r="53" spans="1:243" s="18" customFormat="1" ht="180">
      <c r="A53" s="31">
        <v>41</v>
      </c>
      <c r="B53" s="66" t="s">
        <v>93</v>
      </c>
      <c r="C53" s="32">
        <v>41</v>
      </c>
      <c r="D53" s="74">
        <v>240</v>
      </c>
      <c r="E53" s="78" t="s">
        <v>109</v>
      </c>
      <c r="F53" s="83">
        <v>427.8</v>
      </c>
      <c r="G53" s="20"/>
      <c r="H53" s="20"/>
      <c r="I53" s="33" t="s">
        <v>35</v>
      </c>
      <c r="J53" s="16">
        <f t="shared" si="4"/>
        <v>1</v>
      </c>
      <c r="K53" s="17" t="s">
        <v>45</v>
      </c>
      <c r="L53" s="17" t="s">
        <v>6</v>
      </c>
      <c r="M53" s="55"/>
      <c r="N53" s="20"/>
      <c r="O53" s="20"/>
      <c r="P53" s="36"/>
      <c r="Q53" s="20"/>
      <c r="R53" s="20"/>
      <c r="S53" s="36"/>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62">
        <f t="shared" si="5"/>
        <v>102672</v>
      </c>
      <c r="BB53" s="51">
        <f t="shared" si="6"/>
        <v>102672</v>
      </c>
      <c r="BC53" s="58" t="str">
        <f t="shared" si="7"/>
        <v>INR  One Lakh Two Thousand Six Hundred &amp; Seventy Two  Only</v>
      </c>
      <c r="IE53" s="19">
        <v>2</v>
      </c>
      <c r="IF53" s="19" t="s">
        <v>32</v>
      </c>
      <c r="IG53" s="19" t="s">
        <v>39</v>
      </c>
      <c r="IH53" s="19">
        <v>10</v>
      </c>
      <c r="II53" s="19" t="s">
        <v>34</v>
      </c>
    </row>
    <row r="54" spans="1:243" s="18" customFormat="1" ht="240">
      <c r="A54" s="31">
        <v>42</v>
      </c>
      <c r="B54" s="68" t="s">
        <v>87</v>
      </c>
      <c r="C54" s="32">
        <v>42</v>
      </c>
      <c r="D54" s="75">
        <v>296.55</v>
      </c>
      <c r="E54" s="79" t="s">
        <v>108</v>
      </c>
      <c r="F54" s="84">
        <v>103926.6</v>
      </c>
      <c r="G54" s="20"/>
      <c r="H54" s="20"/>
      <c r="I54" s="33" t="s">
        <v>35</v>
      </c>
      <c r="J54" s="16">
        <f t="shared" si="4"/>
        <v>1</v>
      </c>
      <c r="K54" s="17" t="s">
        <v>45</v>
      </c>
      <c r="L54" s="17" t="s">
        <v>6</v>
      </c>
      <c r="M54" s="55"/>
      <c r="N54" s="20"/>
      <c r="O54" s="20"/>
      <c r="P54" s="36"/>
      <c r="Q54" s="20"/>
      <c r="R54" s="20"/>
      <c r="S54" s="36"/>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62">
        <f t="shared" si="5"/>
        <v>30819433.23</v>
      </c>
      <c r="BB54" s="51">
        <f t="shared" si="6"/>
        <v>30819433.23</v>
      </c>
      <c r="BC54" s="58" t="str">
        <f t="shared" si="7"/>
        <v>INR  Three Crore Eight Lakh Nineteen Thousand Four Hundred &amp; Thirty Three  and Paise Twenty Three Only</v>
      </c>
      <c r="IE54" s="19">
        <v>1.02</v>
      </c>
      <c r="IF54" s="19" t="s">
        <v>37</v>
      </c>
      <c r="IG54" s="19" t="s">
        <v>38</v>
      </c>
      <c r="IH54" s="19">
        <v>213</v>
      </c>
      <c r="II54" s="19" t="s">
        <v>34</v>
      </c>
    </row>
    <row r="55" spans="1:243" s="18" customFormat="1" ht="195">
      <c r="A55" s="31">
        <v>43</v>
      </c>
      <c r="B55" s="65" t="s">
        <v>78</v>
      </c>
      <c r="C55" s="32">
        <v>43</v>
      </c>
      <c r="D55" s="75">
        <v>297.09</v>
      </c>
      <c r="E55" s="80" t="s">
        <v>54</v>
      </c>
      <c r="F55" s="85">
        <v>121.7</v>
      </c>
      <c r="G55" s="20"/>
      <c r="H55" s="20"/>
      <c r="I55" s="33" t="s">
        <v>35</v>
      </c>
      <c r="J55" s="16">
        <f t="shared" si="4"/>
        <v>1</v>
      </c>
      <c r="K55" s="17" t="s">
        <v>45</v>
      </c>
      <c r="L55" s="17" t="s">
        <v>6</v>
      </c>
      <c r="M55" s="55"/>
      <c r="N55" s="20"/>
      <c r="O55" s="20"/>
      <c r="P55" s="36"/>
      <c r="Q55" s="20"/>
      <c r="R55" s="20"/>
      <c r="S55" s="36"/>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62">
        <f t="shared" si="5"/>
        <v>36155.85</v>
      </c>
      <c r="BB55" s="51">
        <f t="shared" si="6"/>
        <v>36155.85</v>
      </c>
      <c r="BC55" s="58" t="str">
        <f t="shared" si="7"/>
        <v>INR  Thirty Six Thousand One Hundred &amp; Fifty Five  and Paise Eighty Five Only</v>
      </c>
      <c r="IE55" s="19">
        <v>2</v>
      </c>
      <c r="IF55" s="19" t="s">
        <v>32</v>
      </c>
      <c r="IG55" s="19" t="s">
        <v>39</v>
      </c>
      <c r="IH55" s="19">
        <v>10</v>
      </c>
      <c r="II55" s="19" t="s">
        <v>34</v>
      </c>
    </row>
    <row r="56" spans="1:243" s="18" customFormat="1" ht="255">
      <c r="A56" s="31">
        <v>44</v>
      </c>
      <c r="B56" s="69" t="s">
        <v>94</v>
      </c>
      <c r="C56" s="32">
        <v>44</v>
      </c>
      <c r="D56" s="75">
        <v>649.7</v>
      </c>
      <c r="E56" s="77" t="s">
        <v>54</v>
      </c>
      <c r="F56" s="82">
        <v>11156.7</v>
      </c>
      <c r="G56" s="20"/>
      <c r="H56" s="20"/>
      <c r="I56" s="33" t="s">
        <v>35</v>
      </c>
      <c r="J56" s="16">
        <f t="shared" si="4"/>
        <v>1</v>
      </c>
      <c r="K56" s="17" t="s">
        <v>45</v>
      </c>
      <c r="L56" s="17" t="s">
        <v>6</v>
      </c>
      <c r="M56" s="55"/>
      <c r="N56" s="20"/>
      <c r="O56" s="20"/>
      <c r="P56" s="36"/>
      <c r="Q56" s="20"/>
      <c r="R56" s="20"/>
      <c r="S56" s="36"/>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62">
        <f t="shared" si="5"/>
        <v>7248507.99</v>
      </c>
      <c r="BB56" s="51">
        <f t="shared" si="6"/>
        <v>7248507.99</v>
      </c>
      <c r="BC56" s="58" t="str">
        <f t="shared" si="7"/>
        <v>INR  Seventy Two Lakh Forty Eight Thousand Five Hundred &amp; Seven  and Paise Ninety Nine Only</v>
      </c>
      <c r="IE56" s="19">
        <v>1.02</v>
      </c>
      <c r="IF56" s="19" t="s">
        <v>37</v>
      </c>
      <c r="IG56" s="19" t="s">
        <v>38</v>
      </c>
      <c r="IH56" s="19">
        <v>213</v>
      </c>
      <c r="II56" s="19" t="s">
        <v>34</v>
      </c>
    </row>
    <row r="57" spans="1:243" s="18" customFormat="1" ht="195">
      <c r="A57" s="31">
        <v>45</v>
      </c>
      <c r="B57" s="67" t="s">
        <v>95</v>
      </c>
      <c r="C57" s="32">
        <v>45</v>
      </c>
      <c r="D57" s="75">
        <v>345.6</v>
      </c>
      <c r="E57" s="77" t="s">
        <v>103</v>
      </c>
      <c r="F57" s="82">
        <v>2253</v>
      </c>
      <c r="G57" s="20"/>
      <c r="H57" s="20"/>
      <c r="I57" s="33" t="s">
        <v>35</v>
      </c>
      <c r="J57" s="16">
        <f t="shared" si="4"/>
        <v>1</v>
      </c>
      <c r="K57" s="17" t="s">
        <v>45</v>
      </c>
      <c r="L57" s="17" t="s">
        <v>6</v>
      </c>
      <c r="M57" s="55"/>
      <c r="N57" s="20"/>
      <c r="O57" s="20"/>
      <c r="P57" s="36"/>
      <c r="Q57" s="20"/>
      <c r="R57" s="20"/>
      <c r="S57" s="36"/>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62">
        <f t="shared" si="5"/>
        <v>778636.8</v>
      </c>
      <c r="BB57" s="51">
        <f t="shared" si="6"/>
        <v>778636.8</v>
      </c>
      <c r="BC57" s="58" t="str">
        <f t="shared" si="7"/>
        <v>INR  Seven Lakh Seventy Eight Thousand Six Hundred &amp; Thirty Six  and Paise Eighty Only</v>
      </c>
      <c r="IE57" s="19">
        <v>2</v>
      </c>
      <c r="IF57" s="19" t="s">
        <v>32</v>
      </c>
      <c r="IG57" s="19" t="s">
        <v>39</v>
      </c>
      <c r="IH57" s="19">
        <v>10</v>
      </c>
      <c r="II57" s="19" t="s">
        <v>34</v>
      </c>
    </row>
    <row r="58" spans="1:243" s="18" customFormat="1" ht="135">
      <c r="A58" s="31">
        <v>46</v>
      </c>
      <c r="B58" s="67" t="s">
        <v>96</v>
      </c>
      <c r="C58" s="32">
        <v>46</v>
      </c>
      <c r="D58" s="75">
        <v>205.99</v>
      </c>
      <c r="E58" s="77" t="s">
        <v>101</v>
      </c>
      <c r="F58" s="82">
        <v>17802.5</v>
      </c>
      <c r="G58" s="20"/>
      <c r="H58" s="20"/>
      <c r="I58" s="33" t="s">
        <v>35</v>
      </c>
      <c r="J58" s="16">
        <f t="shared" si="4"/>
        <v>1</v>
      </c>
      <c r="K58" s="17" t="s">
        <v>45</v>
      </c>
      <c r="L58" s="17" t="s">
        <v>6</v>
      </c>
      <c r="M58" s="55"/>
      <c r="N58" s="20"/>
      <c r="O58" s="20"/>
      <c r="P58" s="36"/>
      <c r="Q58" s="20"/>
      <c r="R58" s="20"/>
      <c r="S58" s="36"/>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62">
        <f t="shared" si="5"/>
        <v>3667136.98</v>
      </c>
      <c r="BB58" s="51">
        <f t="shared" si="6"/>
        <v>3667136.98</v>
      </c>
      <c r="BC58" s="58" t="str">
        <f t="shared" si="7"/>
        <v>INR  Thirty Six Lakh Sixty Seven Thousand One Hundred &amp; Thirty Six  and Paise Ninety Eight Only</v>
      </c>
      <c r="IE58" s="19">
        <v>1.02</v>
      </c>
      <c r="IF58" s="19" t="s">
        <v>37</v>
      </c>
      <c r="IG58" s="19" t="s">
        <v>38</v>
      </c>
      <c r="IH58" s="19">
        <v>213</v>
      </c>
      <c r="II58" s="19" t="s">
        <v>34</v>
      </c>
    </row>
    <row r="59" spans="1:243" s="18" customFormat="1" ht="240">
      <c r="A59" s="31">
        <v>47</v>
      </c>
      <c r="B59" s="65" t="s">
        <v>97</v>
      </c>
      <c r="C59" s="32">
        <v>47</v>
      </c>
      <c r="D59" s="74">
        <v>31.93</v>
      </c>
      <c r="E59" s="78" t="s">
        <v>105</v>
      </c>
      <c r="F59" s="83">
        <v>145497.2</v>
      </c>
      <c r="G59" s="20"/>
      <c r="H59" s="20"/>
      <c r="I59" s="33" t="s">
        <v>35</v>
      </c>
      <c r="J59" s="16">
        <f t="shared" si="4"/>
        <v>1</v>
      </c>
      <c r="K59" s="17" t="s">
        <v>45</v>
      </c>
      <c r="L59" s="17" t="s">
        <v>6</v>
      </c>
      <c r="M59" s="55"/>
      <c r="N59" s="20"/>
      <c r="O59" s="20"/>
      <c r="P59" s="36"/>
      <c r="Q59" s="20"/>
      <c r="R59" s="20"/>
      <c r="S59" s="36"/>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62">
        <f t="shared" si="5"/>
        <v>4645725.6</v>
      </c>
      <c r="BB59" s="51">
        <f t="shared" si="6"/>
        <v>4645725.6</v>
      </c>
      <c r="BC59" s="58" t="str">
        <f t="shared" si="7"/>
        <v>INR  Forty Six Lakh Forty Five Thousand Seven Hundred &amp; Twenty Five  and Paise Sixty Only</v>
      </c>
      <c r="IE59" s="19">
        <v>2</v>
      </c>
      <c r="IF59" s="19" t="s">
        <v>32</v>
      </c>
      <c r="IG59" s="19" t="s">
        <v>39</v>
      </c>
      <c r="IH59" s="19">
        <v>10</v>
      </c>
      <c r="II59" s="19" t="s">
        <v>34</v>
      </c>
    </row>
    <row r="60" spans="1:243" s="18" customFormat="1" ht="120">
      <c r="A60" s="31">
        <v>48</v>
      </c>
      <c r="B60" s="67" t="s">
        <v>98</v>
      </c>
      <c r="C60" s="32">
        <v>48</v>
      </c>
      <c r="D60" s="75">
        <v>320</v>
      </c>
      <c r="E60" s="77" t="s">
        <v>106</v>
      </c>
      <c r="F60" s="82">
        <v>865.45</v>
      </c>
      <c r="G60" s="20"/>
      <c r="H60" s="20"/>
      <c r="I60" s="33" t="s">
        <v>35</v>
      </c>
      <c r="J60" s="16">
        <f t="shared" si="4"/>
        <v>1</v>
      </c>
      <c r="K60" s="17" t="s">
        <v>45</v>
      </c>
      <c r="L60" s="17" t="s">
        <v>6</v>
      </c>
      <c r="M60" s="55"/>
      <c r="N60" s="20"/>
      <c r="O60" s="20"/>
      <c r="P60" s="36"/>
      <c r="Q60" s="20"/>
      <c r="R60" s="20"/>
      <c r="S60" s="36"/>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62">
        <f t="shared" si="5"/>
        <v>276944</v>
      </c>
      <c r="BB60" s="51">
        <f t="shared" si="6"/>
        <v>276944</v>
      </c>
      <c r="BC60" s="58" t="str">
        <f t="shared" si="7"/>
        <v>INR  Two Lakh Seventy Six Thousand Nine Hundred &amp; Forty Four  Only</v>
      </c>
      <c r="IE60" s="19">
        <v>1.02</v>
      </c>
      <c r="IF60" s="19" t="s">
        <v>37</v>
      </c>
      <c r="IG60" s="19" t="s">
        <v>38</v>
      </c>
      <c r="IH60" s="19">
        <v>213</v>
      </c>
      <c r="II60" s="19" t="s">
        <v>34</v>
      </c>
    </row>
    <row r="61" spans="1:243" s="18" customFormat="1" ht="135">
      <c r="A61" s="31">
        <v>49</v>
      </c>
      <c r="B61" s="65" t="s">
        <v>99</v>
      </c>
      <c r="C61" s="32">
        <v>49</v>
      </c>
      <c r="D61" s="75">
        <v>320</v>
      </c>
      <c r="E61" s="77" t="s">
        <v>106</v>
      </c>
      <c r="F61" s="82">
        <v>1048.85</v>
      </c>
      <c r="G61" s="20"/>
      <c r="H61" s="20"/>
      <c r="I61" s="33" t="s">
        <v>35</v>
      </c>
      <c r="J61" s="16">
        <f t="shared" si="4"/>
        <v>1</v>
      </c>
      <c r="K61" s="17" t="s">
        <v>45</v>
      </c>
      <c r="L61" s="17" t="s">
        <v>6</v>
      </c>
      <c r="M61" s="55"/>
      <c r="N61" s="20"/>
      <c r="O61" s="20"/>
      <c r="P61" s="36"/>
      <c r="Q61" s="20"/>
      <c r="R61" s="20"/>
      <c r="S61" s="36"/>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62">
        <f t="shared" si="5"/>
        <v>335632</v>
      </c>
      <c r="BB61" s="51">
        <f t="shared" si="6"/>
        <v>335632</v>
      </c>
      <c r="BC61" s="58" t="str">
        <f t="shared" si="7"/>
        <v>INR  Three Lakh Thirty Five Thousand Six Hundred &amp; Thirty Two  Only</v>
      </c>
      <c r="IE61" s="19">
        <v>2</v>
      </c>
      <c r="IF61" s="19" t="s">
        <v>32</v>
      </c>
      <c r="IG61" s="19" t="s">
        <v>39</v>
      </c>
      <c r="IH61" s="19">
        <v>10</v>
      </c>
      <c r="II61" s="19" t="s">
        <v>34</v>
      </c>
    </row>
    <row r="62" spans="1:243" s="18" customFormat="1" ht="120">
      <c r="A62" s="31">
        <v>50</v>
      </c>
      <c r="B62" s="70" t="s">
        <v>100</v>
      </c>
      <c r="C62" s="32">
        <v>50</v>
      </c>
      <c r="D62" s="74">
        <v>1.3</v>
      </c>
      <c r="E62" s="78" t="s">
        <v>105</v>
      </c>
      <c r="F62" s="83">
        <v>132716.75</v>
      </c>
      <c r="G62" s="20"/>
      <c r="H62" s="20"/>
      <c r="I62" s="33" t="s">
        <v>35</v>
      </c>
      <c r="J62" s="16">
        <f t="shared" si="4"/>
        <v>1</v>
      </c>
      <c r="K62" s="17" t="s">
        <v>45</v>
      </c>
      <c r="L62" s="17" t="s">
        <v>6</v>
      </c>
      <c r="M62" s="55"/>
      <c r="N62" s="20"/>
      <c r="O62" s="20"/>
      <c r="P62" s="36"/>
      <c r="Q62" s="20"/>
      <c r="R62" s="20"/>
      <c r="S62" s="36"/>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62">
        <f t="shared" si="5"/>
        <v>172531.78</v>
      </c>
      <c r="BB62" s="51">
        <f t="shared" si="6"/>
        <v>172531.78</v>
      </c>
      <c r="BC62" s="58" t="str">
        <f t="shared" si="7"/>
        <v>INR  One Lakh Seventy Two Thousand Five Hundred &amp; Thirty One  and Paise Seventy Eight Only</v>
      </c>
      <c r="IE62" s="19">
        <v>3</v>
      </c>
      <c r="IF62" s="19" t="s">
        <v>40</v>
      </c>
      <c r="IG62" s="19" t="s">
        <v>41</v>
      </c>
      <c r="IH62" s="19">
        <v>10</v>
      </c>
      <c r="II62" s="19" t="s">
        <v>34</v>
      </c>
    </row>
    <row r="63" spans="1:243" s="18" customFormat="1" ht="49.5" customHeight="1">
      <c r="A63" s="37" t="s">
        <v>43</v>
      </c>
      <c r="B63" s="38"/>
      <c r="C63" s="39"/>
      <c r="D63" s="40"/>
      <c r="E63" s="40"/>
      <c r="F63" s="40"/>
      <c r="G63" s="40"/>
      <c r="H63" s="41"/>
      <c r="I63" s="41"/>
      <c r="J63" s="41"/>
      <c r="K63" s="41"/>
      <c r="L63" s="42"/>
      <c r="BA63" s="63">
        <f>SUM(BA13:BA62)</f>
        <v>882823192.09</v>
      </c>
      <c r="BB63" s="52">
        <f>SUM(BB13:BB62)</f>
        <v>882823192.09</v>
      </c>
      <c r="BC63" s="58" t="str">
        <f>SpellNumber($E$2,BB63)</f>
        <v>INR  Eighty Eight Crore Twenty Eight Lakh Twenty Three Thousand One Hundred &amp; Ninety Two  and Paise Nine Only</v>
      </c>
      <c r="IE63" s="19">
        <v>4</v>
      </c>
      <c r="IF63" s="19" t="s">
        <v>37</v>
      </c>
      <c r="IG63" s="19" t="s">
        <v>42</v>
      </c>
      <c r="IH63" s="19">
        <v>10</v>
      </c>
      <c r="II63" s="19" t="s">
        <v>34</v>
      </c>
    </row>
    <row r="64" spans="1:243" s="23" customFormat="1" ht="33.75" customHeight="1">
      <c r="A64" s="38" t="s">
        <v>47</v>
      </c>
      <c r="B64" s="43"/>
      <c r="C64" s="21"/>
      <c r="D64" s="44"/>
      <c r="E64" s="56" t="s">
        <v>53</v>
      </c>
      <c r="F64" s="57"/>
      <c r="G64" s="45"/>
      <c r="H64" s="22"/>
      <c r="I64" s="22"/>
      <c r="J64" s="22"/>
      <c r="K64" s="46"/>
      <c r="L64" s="47"/>
      <c r="M64" s="48"/>
      <c r="O64" s="18"/>
      <c r="P64" s="18"/>
      <c r="Q64" s="18"/>
      <c r="R64" s="18"/>
      <c r="S64" s="18"/>
      <c r="BA64" s="64">
        <f>IF(ISBLANK(F64),0,IF(E64="Excess (+)",ROUND(BA63+(BA63*F64),3),IF(E64="Less (-)",ROUND(BA63+(BA63*F64*(-1)),3),IF(E64="At Par",BA63,0))))</f>
        <v>0</v>
      </c>
      <c r="BB64" s="53">
        <f>ROUND(BA64,3)</f>
        <v>0</v>
      </c>
      <c r="BC64" s="35" t="str">
        <f>SpellNumber($E$2,BA64)</f>
        <v>INR Zero Only</v>
      </c>
      <c r="IE64" s="24"/>
      <c r="IF64" s="24"/>
      <c r="IG64" s="24"/>
      <c r="IH64" s="24"/>
      <c r="II64" s="24"/>
    </row>
    <row r="65" spans="1:243" s="23" customFormat="1" ht="41.25" customHeight="1">
      <c r="A65" s="37" t="s">
        <v>46</v>
      </c>
      <c r="B65" s="37"/>
      <c r="C65" s="89" t="str">
        <f>SpellNumber($E$2,BA64)</f>
        <v>INR Zero Only</v>
      </c>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1"/>
      <c r="IE65" s="24"/>
      <c r="IF65" s="24"/>
      <c r="IG65" s="24"/>
      <c r="IH65" s="24"/>
      <c r="II65" s="24"/>
    </row>
    <row r="66" spans="3:243" s="12" customFormat="1" ht="15">
      <c r="C66" s="25"/>
      <c r="D66" s="25"/>
      <c r="E66" s="25"/>
      <c r="F66" s="25"/>
      <c r="G66" s="25"/>
      <c r="H66" s="25"/>
      <c r="I66" s="25"/>
      <c r="J66" s="25"/>
      <c r="K66" s="25"/>
      <c r="L66" s="25"/>
      <c r="M66" s="25"/>
      <c r="O66" s="25"/>
      <c r="BA66" s="25"/>
      <c r="BC66" s="25"/>
      <c r="IE66" s="13"/>
      <c r="IF66" s="13"/>
      <c r="IG66" s="13"/>
      <c r="IH66" s="13"/>
      <c r="II66" s="13"/>
    </row>
  </sheetData>
  <sheetProtection password="E02E" sheet="1" selectLockedCells="1"/>
  <mergeCells count="7">
    <mergeCell ref="A9:BC9"/>
    <mergeCell ref="C65:BC65"/>
    <mergeCell ref="A1:L1"/>
    <mergeCell ref="A4:BC4"/>
    <mergeCell ref="A5:BC5"/>
    <mergeCell ref="A6:BC6"/>
    <mergeCell ref="A7:BC7"/>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4">
      <formula1>IF(E64="Select",-1,IF(E64="At Par",0,0))</formula1>
      <formula2>IF(E64="Select",-1,IF(E64="At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
      <formula1>0</formula1>
      <formula2>IF(E64&lt;&gt;"Select",99.9,0)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list" allowBlank="1" showInputMessage="1" showErrorMessage="1" sqref="E64">
      <formula1>"Select, Excess (+), Less (-)"</formula1>
    </dataValidation>
    <dataValidation type="list" allowBlank="1" showInputMessage="1" showErrorMessage="1" sqref="L60 L61 L13 L14 L15 L16 L17 L18 L19 L20 L21 L22 L23 L24 L25 L26 L27 L28 L29 L30 L31 L32 L33 L34 L35 L36 L37 L38 L39 L40 L41 L42 L43 L44 L45 L46 L47 L48 L49 L50 L51 L52 L53 L54 L55 L56 L57 L58 L59 L62">
      <formula1>"INR"</formula1>
    </dataValidation>
    <dataValidation type="decimal" allowBlank="1" showInputMessage="1" showErrorMessage="1" promptTitle="Rate Entry" prompt="Please enter the Basic Price in Rupees for this item. " errorTitle="Invaid Entry" error="Only Numeric Values are allowed. " sqref="G13:H6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62">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62 F17:F62 F13:F15">
      <formula1>0</formula1>
      <formula2>999999999999999</formula2>
    </dataValidation>
    <dataValidation allowBlank="1" showInputMessage="1" showErrorMessage="1" promptTitle="Units" prompt="Please enter Units in text" sqref="E13:E15 E17:E62"/>
    <dataValidation type="decimal" allowBlank="1" showInputMessage="1" showErrorMessage="1" promptTitle="Rate Entry" prompt="Please enter the Inspection Charges in Rupees for this item. " errorTitle="Invaid Entry" error="Only Numeric Values are allowed. " sqref="Q13:Q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2">
      <formula1>0</formula1>
      <formula2>999999999999999</formula2>
    </dataValidation>
    <dataValidation allowBlank="1" showInputMessage="1" showErrorMessage="1" promptTitle="Itemcode/Make" prompt="Please enter text" sqref="C13:C62"/>
    <dataValidation type="decimal" allowBlank="1" showInputMessage="1" showErrorMessage="1" errorTitle="Invalid Entry" error="Only Numeric Values are allowed. " sqref="A13:A62">
      <formula1>0</formula1>
      <formula2>999999999999999</formula2>
    </dataValidation>
    <dataValidation type="list" showInputMessage="1" showErrorMessage="1" sqref="I13:I62">
      <formula1>"Excess(+), Less(-)"</formula1>
    </dataValidation>
    <dataValidation allowBlank="1" showInputMessage="1" showErrorMessage="1" promptTitle="Addition / Deduction" prompt="Please Choose the correct One" sqref="J13:J62"/>
    <dataValidation type="list" allowBlank="1" showInputMessage="1" showErrorMessage="1" sqref="C2">
      <formula1>"Normal, SingleWindow, Alternate"</formula1>
    </dataValidation>
    <dataValidation type="list" allowBlank="1" showInputMessage="1" showErrorMessage="1" sqref="K13:K62">
      <formula1>"Partial Conversion, Full Conversion"</formula1>
    </dataValidation>
    <dataValidation allowBlank="1" showInputMessage="1" showErrorMessage="1" promptTitle="Item Description" prompt="Please enter Item Description in text" sqref="B31 B62 B57:B60 B33:B39 B29 B41 B43:B46 B27 B48 B50:B53 B55 B19:B23"/>
  </dataValidations>
  <printOptions/>
  <pageMargins left="0" right="0" top="0.35433070866141736" bottom="0.15748031496062992" header="0.31496062992125984" footer="0.31496062992125984"/>
  <pageSetup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E02E"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aryan</cp:lastModifiedBy>
  <cp:lastPrinted>2020-11-10T05:15:30Z</cp:lastPrinted>
  <dcterms:created xsi:type="dcterms:W3CDTF">2009-01-30T06:42:42Z</dcterms:created>
  <dcterms:modified xsi:type="dcterms:W3CDTF">2021-01-26T06:46:54Z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C">
    <vt:i4>3</vt:i4>
  </property>
  <property fmtid="{D5CDD505-2E9C-101B-9397-08002B2CF9AE}" pid="13" name="H">
    <vt:lpwstr>OP8UyVjGf2WztbwuuD4LRGsN940=</vt:lpwstr>
  </property>
</Properties>
</file>