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<sst xmlns="http://schemas.openxmlformats.org/spreadsheetml/2006/main" count="124" uniqueCount="63">
  <si>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</si>
  <si>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</si>
  <si>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</si>
  <si>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</si>
  <si>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</si>
  <si>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</si>
  <si>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</si>
  <si>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</si>
  <si>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</si>
  <si>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</si>
  <si>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</si>
  <si>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</si>
  <si>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</si>
  <si>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</si>
  <si>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</si>
  <si>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</si>
  <si>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</si>
  <si>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</si>
  <si>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</si>
  <si>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</si>
  <si>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</si>
  <si>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</si>
  <si>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</si>
  <si>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</si>
  <si>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</si>
  <si>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</si>
  <si>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</si>
  <si>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</si>
  <si>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</si>
  <si>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</si>
  <si>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</si>
  <si>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</si>
  <si>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</si>
  <si>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</si>
  <si>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</si>
  <si>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</si>
  <si>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</si>
  <si>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</si>
  <si>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</si>
  <si>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</si>
  <si>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</si>
  <si>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</si>
  <si>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</si>
  <si>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</si>
  <si>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</si>
  <si>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</si>
  <si>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</si>
  <si>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</si>
  <si>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</si>
  <si>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</si>
  <si>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</si>
  <si>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</si>
  <si>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</si>
  <si>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</si>
  <si>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r>
      <t xml:space="preserve">TOTAL AMOUNT  Without GST in
</t>
    </r>
    <r>
      <rPr>
        <b/>
        <sz val="11"/>
        <color indexed="10"/>
        <rFont val="Arial"/>
        <family val="2"/>
      </rPr>
      <t>Rs.      P</t>
    </r>
  </si>
  <si>
    <t>Sqm</t>
  </si>
  <si>
    <t>Cum</t>
  </si>
  <si>
    <t>Tender Inviting Authority:  MANAGING DIRECTOR, OCCL</t>
  </si>
  <si>
    <t>Name of Work: "Dredging of Luna river from RD 7.00 Km to 11.00 Km with structures under DIP (Excavation from RD 7.00 Km to 8.50 Km)</t>
  </si>
  <si>
    <t>Contract No:  OCCL-HQP/04/2020-21</t>
  </si>
  <si>
    <t>Clearance of weeds, Ipomia and water hyacinth (Thickly grown) from the draiange  channel and dumping the same away from the drainage area with all leads, lifts  and delifts including cost of labour, labour cess, T &amp; P and all other expences etc. complete as per the direction of the Engineer-in -charge.</t>
  </si>
  <si>
    <t>Desiltation by dredging from river/nallah for depths varying from 1.00m to 3.00m including fixing of pipelines, floaters &amp; floating pipelines for disposing of water slurry consisting silt &amp; sand etc. including the cost towards dredging and disposal of dredged materials with all leads lifts and delifts,  cost of labour, materials, consumables, POL, spare parts &amp; accesories required to keep dredeger in running condition, maintenance of dredgers, Hire and running charges of machineries, mobilization and demobilisation, T&amp;P, Operation and maintanance charge with all taxes, labour cess, including building in the island by providing geo tubes &amp; accessories or by tin sheets for formation of bund for dumping of dredged materials with all leads and lifts including all taxes, incidental charges etc. complete as per direction of the Engineer-in-Charge. The job includes all pre and post dredging surveys for payment purpose. (Measurement to be taken on initial and final level basis).</t>
  </si>
  <si>
    <t>Excavation, loading, unloading and carriage by Mechanical means of all kinds of soil including stoney earth, gravel and moorum etc. Interspread with boulders up to 1/2 cum size with all leads, lifts and delifts including trimming of slopes and bed to design section and depositing the excavated materials with all leads, lifts and delifts from work site including spreading and levelling the earth by mechanical means in layers not exceeding 22.5 cm, hire &amp; running charges of all the machineries, labour cess, T &amp; P required for the work, taxes, etc. complete as per the direction of the Engineer-in-Charge. (Measurement to be taken on initial and final level basis).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</si>
</sst>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Font="1" applyAlignment="1">
      <alignment/>
    </xf>
    <xf numFmtId="0" fontId="3" fillId="0" borderId="0" xfId="59" applyNumberFormat="1" applyFont="1" applyFill="1" applyBorder="1" applyAlignment="1">
      <alignment vertical="center"/>
      <protection/>
    </xf>
    <xf numFmtId="0" fontId="60" fillId="0" borderId="0" xfId="59" applyNumberFormat="1" applyFont="1" applyFill="1" applyBorder="1" applyAlignment="1" applyProtection="1">
      <alignment vertical="center"/>
      <protection locked="0"/>
    </xf>
    <xf numFmtId="0" fontId="60" fillId="0" borderId="0" xfId="59" applyNumberFormat="1" applyFont="1" applyFill="1" applyBorder="1" applyAlignment="1">
      <alignment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61" fillId="0" borderId="0" xfId="59" applyNumberFormat="1" applyFont="1" applyFill="1" applyBorder="1" applyAlignment="1">
      <alignment horizontal="left"/>
      <protection/>
    </xf>
    <xf numFmtId="0" fontId="3" fillId="0" borderId="0" xfId="59" applyNumberFormat="1" applyFont="1" applyFill="1" applyAlignment="1" applyProtection="1">
      <alignment vertical="center"/>
      <protection locked="0"/>
    </xf>
    <xf numFmtId="0" fontId="60"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60" fillId="0" borderId="0" xfId="59" applyNumberFormat="1" applyFont="1" applyFill="1" applyAlignment="1">
      <alignment vertical="center"/>
      <protection/>
    </xf>
    <xf numFmtId="0" fontId="2" fillId="0" borderId="10" xfId="59" applyNumberFormat="1" applyFont="1" applyFill="1" applyBorder="1" applyAlignment="1">
      <alignment horizontal="center" vertical="top" wrapText="1"/>
      <protection/>
    </xf>
    <xf numFmtId="0" fontId="3" fillId="0" borderId="0" xfId="59" applyNumberFormat="1" applyFont="1" applyFill="1">
      <alignment/>
      <protection/>
    </xf>
    <xf numFmtId="0" fontId="60" fillId="0" borderId="0" xfId="59" applyNumberFormat="1" applyFont="1" applyFill="1">
      <alignment/>
      <protection/>
    </xf>
    <xf numFmtId="0" fontId="2" fillId="0" borderId="11" xfId="59" applyNumberFormat="1" applyFont="1" applyFill="1" applyBorder="1" applyAlignment="1">
      <alignment horizontal="center" vertical="top" wrapText="1"/>
      <protection/>
    </xf>
    <xf numFmtId="0" fontId="3" fillId="0" borderId="11" xfId="59" applyNumberFormat="1" applyFont="1" applyFill="1" applyBorder="1" applyAlignment="1">
      <alignment horizontal="left" vertical="top"/>
      <protection/>
    </xf>
    <xf numFmtId="0" fontId="2" fillId="0" borderId="11" xfId="59" applyNumberFormat="1" applyFont="1" applyFill="1" applyBorder="1" applyAlignment="1" applyProtection="1">
      <alignment horizontal="right" vertical="top"/>
      <protection/>
    </xf>
    <xf numFmtId="0" fontId="3" fillId="0" borderId="11" xfId="59" applyNumberFormat="1" applyFont="1" applyFill="1" applyBorder="1" applyAlignment="1">
      <alignment vertical="top"/>
      <protection/>
    </xf>
    <xf numFmtId="0" fontId="2" fillId="0" borderId="11" xfId="59" applyNumberFormat="1" applyFont="1" applyFill="1" applyBorder="1" applyAlignment="1" applyProtection="1">
      <alignment horizontal="left" vertical="top"/>
      <protection locked="0"/>
    </xf>
    <xf numFmtId="0" fontId="3" fillId="0" borderId="0" xfId="59" applyNumberFormat="1" applyFont="1" applyFill="1" applyAlignment="1">
      <alignment vertical="top"/>
      <protection/>
    </xf>
    <xf numFmtId="0" fontId="60" fillId="0" borderId="0" xfId="59" applyNumberFormat="1" applyFont="1" applyFill="1" applyAlignment="1">
      <alignment vertical="top"/>
      <protection/>
    </xf>
    <xf numFmtId="0" fontId="2" fillId="0" borderId="11" xfId="59" applyNumberFormat="1" applyFont="1" applyFill="1" applyBorder="1" applyAlignment="1" applyProtection="1">
      <alignment horizontal="right" vertical="top"/>
      <protection locked="0"/>
    </xf>
    <xf numFmtId="0" fontId="62" fillId="0" borderId="12" xfId="59" applyNumberFormat="1" applyFont="1" applyFill="1" applyBorder="1" applyAlignment="1" applyProtection="1">
      <alignment vertical="top"/>
      <protection/>
    </xf>
    <xf numFmtId="0" fontId="3" fillId="0" borderId="10" xfId="59" applyNumberFormat="1" applyFont="1" applyFill="1" applyBorder="1" applyAlignment="1" applyProtection="1">
      <alignment vertical="top"/>
      <protection/>
    </xf>
    <xf numFmtId="0" fontId="3" fillId="0" borderId="0" xfId="59" applyNumberFormat="1" applyFont="1" applyFill="1" applyAlignment="1" applyProtection="1">
      <alignment vertical="top"/>
      <protection/>
    </xf>
    <xf numFmtId="0" fontId="60" fillId="0" borderId="0" xfId="59" applyNumberFormat="1" applyFont="1" applyFill="1" applyAlignment="1" applyProtection="1">
      <alignment vertical="top"/>
      <protection/>
    </xf>
    <xf numFmtId="0" fontId="0" fillId="0" borderId="0" xfId="59" applyNumberFormat="1" applyFill="1">
      <alignment/>
      <protection/>
    </xf>
    <xf numFmtId="0" fontId="63" fillId="0" borderId="0" xfId="59" applyNumberFormat="1" applyFont="1" applyFill="1">
      <alignment/>
      <protection/>
    </xf>
    <xf numFmtId="0" fontId="64" fillId="0" borderId="0" xfId="61" applyNumberFormat="1" applyFont="1" applyFill="1" applyBorder="1" applyAlignment="1" applyProtection="1">
      <alignment horizontal="center" vertical="center"/>
      <protection/>
    </xf>
    <xf numFmtId="0" fontId="2" fillId="0" borderId="13" xfId="61" applyNumberFormat="1" applyFont="1" applyFill="1" applyBorder="1" applyAlignment="1" applyProtection="1">
      <alignment horizontal="left" vertical="top" wrapText="1"/>
      <protection/>
    </xf>
    <xf numFmtId="0" fontId="2" fillId="0" borderId="12" xfId="61" applyNumberFormat="1" applyFont="1" applyFill="1" applyBorder="1" applyAlignment="1">
      <alignment horizontal="center" vertical="top" wrapText="1"/>
      <protection/>
    </xf>
    <xf numFmtId="0" fontId="65"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66" fillId="0" borderId="11" xfId="61" applyNumberFormat="1" applyFont="1" applyFill="1" applyBorder="1" applyAlignment="1">
      <alignment horizontal="left" wrapText="1" readingOrder="1"/>
      <protection/>
    </xf>
    <xf numFmtId="0" fontId="3" fillId="0" borderId="11" xfId="61" applyNumberFormat="1" applyFont="1" applyFill="1" applyBorder="1" applyAlignment="1">
      <alignment vertical="top"/>
      <protection/>
    </xf>
    <xf numFmtId="0" fontId="2" fillId="0" borderId="11" xfId="59" applyNumberFormat="1" applyFont="1" applyFill="1" applyBorder="1" applyAlignment="1" applyProtection="1">
      <alignment horizontal="center" vertical="top" wrapText="1"/>
      <protection locked="0"/>
    </xf>
    <xf numFmtId="0" fontId="3" fillId="0" borderId="11" xfId="61" applyNumberFormat="1" applyFont="1" applyFill="1" applyBorder="1" applyAlignment="1">
      <alignment vertical="top" wrapText="1"/>
      <protection/>
    </xf>
    <xf numFmtId="0" fontId="2" fillId="0" borderId="10" xfId="59" applyNumberFormat="1" applyFont="1" applyFill="1" applyBorder="1" applyAlignment="1" applyProtection="1">
      <alignment horizontal="center" vertical="top" wrapText="1"/>
      <protection locked="0"/>
    </xf>
    <xf numFmtId="0" fontId="2" fillId="0" borderId="11" xfId="61" applyNumberFormat="1" applyFont="1" applyFill="1" applyBorder="1" applyAlignment="1">
      <alignment horizontal="left" vertical="top"/>
      <protection/>
    </xf>
    <xf numFmtId="0" fontId="2" fillId="0" borderId="13"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4" xfId="61" applyNumberFormat="1" applyFont="1" applyFill="1" applyBorder="1" applyAlignment="1">
      <alignment vertical="top"/>
      <protection/>
    </xf>
    <xf numFmtId="0" fontId="6" fillId="0" borderId="15" xfId="61" applyNumberFormat="1" applyFont="1" applyFill="1" applyBorder="1" applyAlignment="1">
      <alignment vertical="top"/>
      <protection/>
    </xf>
    <xf numFmtId="0" fontId="3" fillId="0" borderId="15" xfId="61" applyNumberFormat="1" applyFont="1" applyFill="1" applyBorder="1" applyAlignment="1">
      <alignment vertical="top"/>
      <protection/>
    </xf>
    <xf numFmtId="0" fontId="2" fillId="0" borderId="15"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2"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0" fontId="11" fillId="0" borderId="0" xfId="61" applyNumberFormat="1" applyFill="1">
      <alignment/>
      <protection/>
    </xf>
    <xf numFmtId="174" fontId="3" fillId="0" borderId="11" xfId="61" applyNumberFormat="1" applyFont="1" applyFill="1" applyBorder="1" applyAlignment="1">
      <alignment vertical="top"/>
      <protection/>
    </xf>
    <xf numFmtId="0" fontId="65" fillId="0" borderId="10" xfId="61" applyNumberFormat="1" applyFont="1" applyFill="1" applyBorder="1" applyAlignment="1">
      <alignment horizontal="center" vertical="top" wrapText="1"/>
      <protection/>
    </xf>
    <xf numFmtId="174" fontId="67" fillId="0" borderId="11" xfId="61" applyNumberFormat="1" applyFont="1" applyFill="1" applyBorder="1" applyAlignment="1">
      <alignment vertical="top"/>
      <protection/>
    </xf>
    <xf numFmtId="174" fontId="2" fillId="0" borderId="16" xfId="60" applyNumberFormat="1" applyFont="1" applyFill="1" applyBorder="1" applyAlignment="1">
      <alignment horizontal="right" vertical="top"/>
      <protection/>
    </xf>
    <xf numFmtId="174" fontId="6" fillId="0" borderId="17" xfId="61" applyNumberFormat="1" applyFont="1" applyFill="1" applyBorder="1" applyAlignment="1">
      <alignment vertical="top"/>
      <protection/>
    </xf>
    <xf numFmtId="174" fontId="6" fillId="0" borderId="18" xfId="61" applyNumberFormat="1" applyFont="1" applyFill="1" applyBorder="1" applyAlignment="1">
      <alignment horizontal="right" vertical="top"/>
      <protection/>
    </xf>
    <xf numFmtId="174" fontId="2" fillId="33" borderId="19" xfId="59" applyNumberFormat="1" applyFont="1" applyFill="1" applyBorder="1" applyAlignment="1" applyProtection="1">
      <alignment horizontal="right" vertical="top"/>
      <protection locked="0"/>
    </xf>
    <xf numFmtId="174" fontId="2" fillId="33" borderId="11" xfId="59" applyNumberFormat="1" applyFont="1" applyFill="1" applyBorder="1" applyAlignment="1" applyProtection="1">
      <alignment horizontal="right" vertical="top"/>
      <protection locked="0"/>
    </xf>
    <xf numFmtId="0" fontId="68" fillId="33" borderId="10" xfId="61" applyNumberFormat="1" applyFont="1" applyFill="1" applyBorder="1" applyAlignment="1" applyProtection="1">
      <alignment vertical="center" wrapText="1"/>
      <protection locked="0"/>
    </xf>
    <xf numFmtId="177" fontId="69" fillId="33" borderId="10" xfId="66" applyNumberFormat="1" applyFont="1" applyFill="1" applyBorder="1" applyAlignment="1" applyProtection="1">
      <alignment horizontal="center" vertical="center"/>
      <protection locked="0"/>
    </xf>
    <xf numFmtId="0" fontId="2" fillId="33" borderId="13" xfId="61" applyNumberFormat="1" applyFont="1" applyFill="1" applyBorder="1" applyAlignment="1" applyProtection="1">
      <alignment horizontal="left" vertical="top"/>
      <protection locked="0"/>
    </xf>
    <xf numFmtId="0" fontId="2" fillId="0" borderId="15"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2" fontId="2" fillId="0" borderId="16" xfId="61" applyNumberFormat="1" applyFont="1" applyFill="1" applyBorder="1" applyAlignment="1">
      <alignment horizontal="right" vertical="top"/>
      <protection/>
    </xf>
    <xf numFmtId="2" fontId="6" fillId="0" borderId="11" xfId="61" applyNumberFormat="1" applyFont="1" applyFill="1" applyBorder="1" applyAlignment="1">
      <alignment vertical="top"/>
      <protection/>
    </xf>
    <xf numFmtId="0" fontId="3" fillId="0" borderId="11" xfId="61" applyNumberFormat="1" applyFont="1" applyFill="1" applyBorder="1" applyAlignment="1">
      <alignment horizontal="justify" vertical="top" wrapText="1"/>
      <protection/>
    </xf>
    <xf numFmtId="0" fontId="3" fillId="0" borderId="11" xfId="58" applyFont="1" applyFill="1" applyBorder="1" applyAlignment="1">
      <alignment horizontal="justify" vertical="top" wrapText="1"/>
      <protection/>
    </xf>
    <xf numFmtId="2" fontId="3" fillId="0" borderId="11" xfId="61" applyNumberFormat="1" applyFont="1" applyFill="1" applyBorder="1" applyAlignment="1">
      <alignment vertical="top"/>
      <protection/>
    </xf>
    <xf numFmtId="0" fontId="2" fillId="0" borderId="13" xfId="59" applyNumberFormat="1" applyFont="1" applyFill="1" applyBorder="1" applyAlignment="1">
      <alignment horizontal="center" vertical="center" wrapText="1"/>
      <protection/>
    </xf>
    <xf numFmtId="0" fontId="2" fillId="0" borderId="15" xfId="59" applyNumberFormat="1" applyFont="1" applyFill="1" applyBorder="1" applyAlignment="1">
      <alignment horizontal="center" vertical="center" wrapText="1"/>
      <protection/>
    </xf>
    <xf numFmtId="0" fontId="2" fillId="0" borderId="17" xfId="59" applyNumberFormat="1" applyFont="1" applyFill="1" applyBorder="1" applyAlignment="1">
      <alignment horizontal="center" vertical="center" wrapText="1"/>
      <protection/>
    </xf>
    <xf numFmtId="0" fontId="6" fillId="0" borderId="13" xfId="61" applyNumberFormat="1" applyFont="1" applyFill="1" applyBorder="1" applyAlignment="1">
      <alignment horizontal="center" vertical="top" wrapText="1"/>
      <protection/>
    </xf>
    <xf numFmtId="0" fontId="6" fillId="0" borderId="15"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70"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61" fillId="0" borderId="20" xfId="59"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18" xfId="58"/>
    <cellStyle name="Normal 2"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roj\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roj\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15">
      <selection activeCell="D17" sqref="D17"/>
    </sheetView>
  </sheetViews>
  <sheetFormatPr defaultColWidth="9.140625" defaultRowHeight="15"/>
  <cols>
    <col min="1" max="1" width="14.8515625" style="26" customWidth="1"/>
    <col min="2" max="2" width="44.57421875" style="26" customWidth="1"/>
    <col min="3" max="3" width="23.42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0"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57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58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59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29" t="s">
        <v>51</v>
      </c>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2" t="s">
        <v>54</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114">
      <c r="A13" s="32">
        <v>1</v>
      </c>
      <c r="B13" s="67" t="s">
        <v>60</v>
      </c>
      <c r="C13" s="33" t="s">
        <v>34</v>
      </c>
      <c r="D13" s="51">
        <v>180000</v>
      </c>
      <c r="E13" s="15" t="s">
        <v>55</v>
      </c>
      <c r="F13" s="68">
        <v>1.73</v>
      </c>
      <c r="G13" s="21"/>
      <c r="H13" s="16"/>
      <c r="I13" s="34" t="s">
        <v>36</v>
      </c>
      <c r="J13" s="17">
        <f>IF(I13="Less(-)",-1,1)</f>
        <v>1</v>
      </c>
      <c r="K13" s="18" t="s">
        <v>46</v>
      </c>
      <c r="L13" s="18" t="s">
        <v>6</v>
      </c>
      <c r="M13" s="57"/>
      <c r="N13" s="21"/>
      <c r="O13" s="21"/>
      <c r="P13" s="37"/>
      <c r="Q13" s="21"/>
      <c r="R13" s="21"/>
      <c r="S13" s="37"/>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64">
        <f>total_amount_ba($B$2,$D$2,D13,F13,J13,K13,M13)</f>
        <v>311400</v>
      </c>
      <c r="BB13" s="54">
        <f>BA13+SUM(N13:AZ13)</f>
        <v>311400</v>
      </c>
      <c r="BC13" s="36" t="str">
        <f>SpellNumber(L13,BB13)</f>
        <v>INR  Three Lakh Eleven Thousand Four Hundred    Only</v>
      </c>
      <c r="IE13" s="20">
        <v>1.01</v>
      </c>
      <c r="IF13" s="20" t="s">
        <v>37</v>
      </c>
      <c r="IG13" s="20" t="s">
        <v>33</v>
      </c>
      <c r="IH13" s="20">
        <v>123.223</v>
      </c>
      <c r="II13" s="20" t="s">
        <v>35</v>
      </c>
    </row>
    <row r="14" spans="1:243" s="19" customFormat="1" ht="370.5">
      <c r="A14" s="32">
        <v>2</v>
      </c>
      <c r="B14" s="66" t="s">
        <v>61</v>
      </c>
      <c r="C14" s="33" t="s">
        <v>38</v>
      </c>
      <c r="D14" s="51">
        <v>216024.623</v>
      </c>
      <c r="E14" s="15" t="s">
        <v>56</v>
      </c>
      <c r="F14" s="68">
        <v>220.35</v>
      </c>
      <c r="G14" s="21"/>
      <c r="H14" s="21"/>
      <c r="I14" s="34" t="s">
        <v>36</v>
      </c>
      <c r="J14" s="17">
        <f>IF(I14="Less(-)",-1,1)</f>
        <v>1</v>
      </c>
      <c r="K14" s="18" t="s">
        <v>46</v>
      </c>
      <c r="L14" s="18" t="s">
        <v>6</v>
      </c>
      <c r="M14" s="58"/>
      <c r="N14" s="21"/>
      <c r="O14" s="21"/>
      <c r="P14" s="37"/>
      <c r="Q14" s="21"/>
      <c r="R14" s="21"/>
      <c r="S14" s="37"/>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64">
        <f>total_amount_ba($B$2,$D$2,D14,F14,J14,K14,M14)</f>
        <v>47601025.68</v>
      </c>
      <c r="BB14" s="54">
        <f>BA14+SUM(N14:AZ14)</f>
        <v>47601025.68</v>
      </c>
      <c r="BC14" s="36" t="str">
        <f>SpellNumber(L14,BB14)</f>
        <v>INR  Four Crore Seventy Six Lakh One Thousand  &amp;Twenty Five  and Paise Sixty Eight Only</v>
      </c>
      <c r="IE14" s="20">
        <v>1.02</v>
      </c>
      <c r="IF14" s="20" t="s">
        <v>39</v>
      </c>
      <c r="IG14" s="20" t="s">
        <v>40</v>
      </c>
      <c r="IH14" s="20">
        <v>213</v>
      </c>
      <c r="II14" s="20" t="s">
        <v>35</v>
      </c>
    </row>
    <row r="15" spans="1:243" s="19" customFormat="1" ht="228">
      <c r="A15" s="32">
        <v>3</v>
      </c>
      <c r="B15" s="66" t="s">
        <v>62</v>
      </c>
      <c r="C15" s="33" t="s">
        <v>41</v>
      </c>
      <c r="D15" s="51">
        <v>149075.2</v>
      </c>
      <c r="E15" s="15" t="s">
        <v>56</v>
      </c>
      <c r="F15" s="68">
        <v>63.6</v>
      </c>
      <c r="G15" s="21"/>
      <c r="H15" s="21"/>
      <c r="I15" s="34" t="s">
        <v>36</v>
      </c>
      <c r="J15" s="17">
        <f>IF(I15="Less(-)",-1,1)</f>
        <v>1</v>
      </c>
      <c r="K15" s="18" t="s">
        <v>46</v>
      </c>
      <c r="L15" s="18" t="s">
        <v>6</v>
      </c>
      <c r="M15" s="58"/>
      <c r="N15" s="21"/>
      <c r="O15" s="21"/>
      <c r="P15" s="37"/>
      <c r="Q15" s="21"/>
      <c r="R15" s="21"/>
      <c r="S15" s="37"/>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64">
        <f>total_amount_ba($B$2,$D$2,D15,F15,J15,K15,M15)</f>
        <v>9481182.72</v>
      </c>
      <c r="BB15" s="54">
        <f>BA15+SUM(N15:AZ15)</f>
        <v>9481182.72</v>
      </c>
      <c r="BC15" s="36" t="str">
        <f>SpellNumber(L15,BB15)</f>
        <v>INR  Ninety Four Lakh Eighty One Thousand One Hundred &amp; Eighty Two  and Paise Seventy Two Only</v>
      </c>
      <c r="IE15" s="20">
        <v>2</v>
      </c>
      <c r="IF15" s="20" t="s">
        <v>32</v>
      </c>
      <c r="IG15" s="20" t="s">
        <v>42</v>
      </c>
      <c r="IH15" s="20">
        <v>10</v>
      </c>
      <c r="II15" s="20" t="s">
        <v>35</v>
      </c>
    </row>
    <row r="16" spans="1:243" s="19" customFormat="1" ht="34.5" customHeight="1">
      <c r="A16" s="38" t="s">
        <v>44</v>
      </c>
      <c r="B16" s="39"/>
      <c r="C16" s="40"/>
      <c r="D16" s="41"/>
      <c r="E16" s="41"/>
      <c r="F16" s="41"/>
      <c r="G16" s="41"/>
      <c r="H16" s="42"/>
      <c r="I16" s="42"/>
      <c r="J16" s="42"/>
      <c r="K16" s="42"/>
      <c r="L16" s="43"/>
      <c r="BA16" s="65">
        <f>SUM(BA13:BA15)</f>
        <v>57393608.4</v>
      </c>
      <c r="BB16" s="55">
        <f>SUM(BB13:BB15)</f>
        <v>57393608.4</v>
      </c>
      <c r="BC16" s="36" t="str">
        <f>SpellNumber($E$2,BB16)</f>
        <v>INR  Five Crore Seventy Three Lakh Ninety Three Thousand Six Hundred &amp; Eight  and Paise Forty Only</v>
      </c>
      <c r="IE16" s="20">
        <v>4</v>
      </c>
      <c r="IF16" s="20" t="s">
        <v>39</v>
      </c>
      <c r="IG16" s="20" t="s">
        <v>43</v>
      </c>
      <c r="IH16" s="20">
        <v>10</v>
      </c>
      <c r="II16" s="20" t="s">
        <v>35</v>
      </c>
    </row>
    <row r="17" spans="1:243" s="24" customFormat="1" ht="33.75" customHeight="1">
      <c r="A17" s="39" t="s">
        <v>48</v>
      </c>
      <c r="B17" s="44"/>
      <c r="C17" s="22"/>
      <c r="D17" s="45"/>
      <c r="E17" s="59" t="s">
        <v>53</v>
      </c>
      <c r="F17" s="60"/>
      <c r="G17" s="46"/>
      <c r="H17" s="23"/>
      <c r="I17" s="23"/>
      <c r="J17" s="23"/>
      <c r="K17" s="47"/>
      <c r="L17" s="48"/>
      <c r="M17" s="49"/>
      <c r="O17" s="19"/>
      <c r="P17" s="19"/>
      <c r="Q17" s="19"/>
      <c r="R17" s="19"/>
      <c r="S17" s="19"/>
      <c r="BA17" s="53">
        <f>IF(ISBLANK(F17),0,IF(E17="Excess (+)",ROUND(BA16+(BA16*F17),3),IF(E17="Less (-)",ROUND(BA16+(BA16*F17*(-1)),3),IF(E17="At Par",BA16,0))))</f>
        <v>0</v>
      </c>
      <c r="BB17" s="56">
        <f>ROUND(BA17,3)</f>
        <v>0</v>
      </c>
      <c r="BC17" s="36" t="str">
        <f>SpellNumber($E$2,BA17)</f>
        <v>INR Zero Only</v>
      </c>
      <c r="IE17" s="25"/>
      <c r="IF17" s="25"/>
      <c r="IG17" s="25"/>
      <c r="IH17" s="25"/>
      <c r="II17" s="25"/>
    </row>
    <row r="18" spans="1:243" s="24" customFormat="1" ht="41.25" customHeight="1">
      <c r="A18" s="38" t="s">
        <v>47</v>
      </c>
      <c r="B18" s="38"/>
      <c r="C18" s="72" t="str">
        <f>SpellNumber($E$2,BA17)</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E18" s="25"/>
      <c r="IF18" s="25"/>
      <c r="IG18" s="25"/>
      <c r="IH18" s="25"/>
      <c r="II18" s="25"/>
    </row>
    <row r="19" spans="3:243" s="12" customFormat="1" ht="15">
      <c r="C19" s="26"/>
      <c r="D19" s="26"/>
      <c r="E19" s="26"/>
      <c r="F19" s="26"/>
      <c r="G19" s="26"/>
      <c r="H19" s="26"/>
      <c r="I19" s="26"/>
      <c r="J19" s="26"/>
      <c r="K19" s="26"/>
      <c r="L19" s="26"/>
      <c r="M19" s="26"/>
      <c r="O19" s="26"/>
      <c r="BA19" s="26"/>
      <c r="BC19" s="26"/>
      <c r="IE19" s="13"/>
      <c r="IF19" s="13"/>
      <c r="IG19" s="13"/>
      <c r="IH19" s="13"/>
      <c r="II19" s="13"/>
    </row>
  </sheetData>
  <sheetProtection password="E02E" sheet="1" selectLockedCells="1"/>
  <mergeCells count="7">
    <mergeCell ref="A9:BC9"/>
    <mergeCell ref="C18:BC18"/>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E17">
      <formula1>"Select, Excess (+), Less (-)"</formula1>
    </dataValidation>
    <dataValidation type="list" allowBlank="1" showInputMessage="1" showErrorMessage="1" sqref="L14 L13 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pageMargins left="0.11811023622047245" right="0.11811023622047245" top="0.35433070866141736" bottom="0.15748031496062992" header="0.31496062992125984" footer="0.31496062992125984"/>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2" sqref="F2"/>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Technical Assistant</cp:lastModifiedBy>
  <cp:lastPrinted>2020-12-21T12:35:46Z</cp:lastPrinted>
  <dcterms:created xsi:type="dcterms:W3CDTF">2009-01-30T06:42:42Z</dcterms:created>
  <dcterms:modified xsi:type="dcterms:W3CDTF">2020-12-21T12:53:41Z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